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085" activeTab="0"/>
  </bookViews>
  <sheets>
    <sheet name="2011年研究会結果サマリ" sheetId="1" r:id="rId1"/>
  </sheets>
  <definedNames>
    <definedName name="_xlnm._FilterDatabase" localSheetId="0" hidden="1">'2011年研究会結果サマリ'!$P$6:$AA$32</definedName>
    <definedName name="_xlnm.Print_Area" localSheetId="0">'2011年研究会結果サマリ'!$A$1:$AB$82</definedName>
  </definedNames>
  <calcPr fullCalcOnLoad="1"/>
</workbook>
</file>

<file path=xl/sharedStrings.xml><?xml version="1.0" encoding="utf-8"?>
<sst xmlns="http://schemas.openxmlformats.org/spreadsheetml/2006/main" count="437" uniqueCount="76">
  <si>
    <t>1R</t>
  </si>
  <si>
    <t>2R</t>
  </si>
  <si>
    <t>3R</t>
  </si>
  <si>
    <t>○</t>
  </si>
  <si>
    <t>×</t>
  </si>
  <si>
    <t>小林知直</t>
  </si>
  <si>
    <t>斎木豊</t>
  </si>
  <si>
    <t>武田俊平</t>
  </si>
  <si>
    <t>宮原洋介</t>
  </si>
  <si>
    <t>氏名</t>
  </si>
  <si>
    <t>北川馨</t>
  </si>
  <si>
    <t>北川馨</t>
  </si>
  <si>
    <t>高野智史</t>
  </si>
  <si>
    <t>○</t>
  </si>
  <si>
    <t>×</t>
  </si>
  <si>
    <t>星野良生</t>
  </si>
  <si>
    <t>小木ポール</t>
  </si>
  <si>
    <t>山田雄介</t>
  </si>
  <si>
    <t>浅田拓史</t>
  </si>
  <si>
    <t>勝数</t>
  </si>
  <si>
    <t>負数</t>
  </si>
  <si>
    <t>対局数</t>
  </si>
  <si>
    <t>渡辺大夢</t>
  </si>
  <si>
    <t>原司</t>
  </si>
  <si>
    <t>入江明</t>
  </si>
  <si>
    <t>渡部壮大</t>
  </si>
  <si>
    <t>細川大市郎</t>
  </si>
  <si>
    <t>河崎素良</t>
  </si>
  <si>
    <t>木口翔太郎</t>
  </si>
  <si>
    <t>知花賢</t>
  </si>
  <si>
    <t>伊藤享史</t>
  </si>
  <si>
    <t>小林知直</t>
  </si>
  <si>
    <t>樋田栄正</t>
  </si>
  <si>
    <t>伊藤大悟</t>
  </si>
  <si>
    <t>玉村洋祐</t>
  </si>
  <si>
    <t>樋田栄正</t>
  </si>
  <si>
    <t>加藤悠吾</t>
  </si>
  <si>
    <t>北口要</t>
  </si>
  <si>
    <t>山本博志</t>
  </si>
  <si>
    <t>成績</t>
  </si>
  <si>
    <t>-</t>
  </si>
  <si>
    <t>優勝</t>
  </si>
  <si>
    <t>第21回　2011/1/29</t>
  </si>
  <si>
    <t>第20回　2011/1/15</t>
  </si>
  <si>
    <t>渡辺大夢</t>
  </si>
  <si>
    <t>勝率</t>
  </si>
  <si>
    <t>優勝回数</t>
  </si>
  <si>
    <t>参加回数</t>
  </si>
  <si>
    <t>中村裕介</t>
  </si>
  <si>
    <t>勝率TOP3</t>
  </si>
  <si>
    <t>勝数TOP3</t>
  </si>
  <si>
    <t>対局数TOP3</t>
  </si>
  <si>
    <t>1位</t>
  </si>
  <si>
    <t>2位</t>
  </si>
  <si>
    <t>3位</t>
  </si>
  <si>
    <t>優勝回数TOP3</t>
  </si>
  <si>
    <t>高野智史</t>
  </si>
  <si>
    <t>参加回数TOP3</t>
  </si>
  <si>
    <t>北川馨</t>
  </si>
  <si>
    <t>河崎素良</t>
  </si>
  <si>
    <t>入江明</t>
  </si>
  <si>
    <t>高野智史</t>
  </si>
  <si>
    <t>知花賢</t>
  </si>
  <si>
    <t>中村裕介</t>
  </si>
  <si>
    <t>【2011年度研究会結果一覧】</t>
  </si>
  <si>
    <t>【2011年度研究会総合成績】</t>
  </si>
  <si>
    <t>2011年度総合成績</t>
  </si>
  <si>
    <t>2011年度各種ランキング</t>
  </si>
  <si>
    <t>同率優勝</t>
  </si>
  <si>
    <t>第22回　2011/4/17</t>
  </si>
  <si>
    <t>第23回　2011/5/23</t>
  </si>
  <si>
    <t>第24回　2011/6/5</t>
  </si>
  <si>
    <t>第25回　2011/6/12</t>
  </si>
  <si>
    <t>第26回　2011/7/30</t>
  </si>
  <si>
    <t>第27回　2011/8/27</t>
  </si>
  <si>
    <t>宮原洋介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</si>
</sst>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[&lt;=999]000;[&lt;=99999]000\-00;000\-0000"/>
    <numFmt numFmtId="178" formatCode="h\-h"/>
    <numFmt numFmtId="179" formatCode="&quot;△&quot;\ #,##0;&quot;▲&quot;\ #,##0"/>
    <numFmt numFmtId="180" formatCode="0_ "/>
    <numFmt numFmtId="181" formatCode="0_);[Red]\(0\)"/>
    <numFmt numFmtId="182" formatCode="0.0%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u val="single"/>
      <sz val="11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color theme="0"/>
      <name val="ＭＳ Ｐゴシック"/>
      <family val="3"/>
    </font>
    <font>
      <b/>
      <sz val="11"/>
      <name val="Calibri"/>
      <family val="3"/>
    </font>
    <font>
      <b/>
      <sz val="11"/>
      <color rgb="FFFF0000"/>
      <name val="Calibri"/>
      <family val="3"/>
    </font>
    <font>
      <b/>
      <sz val="14"/>
      <name val="Calibri"/>
      <family val="3"/>
    </font>
    <font>
      <b/>
      <u val="single"/>
      <sz val="11"/>
      <name val="Calibri"/>
      <family val="3"/>
    </font>
    <font>
      <b/>
      <sz val="11"/>
      <color indexed="9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NumberFormat="1" applyFont="1" applyBorder="1" applyAlignment="1">
      <alignment horizontal="center" vertical="center"/>
    </xf>
    <xf numFmtId="0" fontId="43" fillId="0" borderId="13" xfId="0" applyNumberFormat="1" applyFont="1" applyBorder="1" applyAlignment="1">
      <alignment horizontal="center" vertical="center"/>
    </xf>
    <xf numFmtId="0" fontId="43" fillId="0" borderId="14" xfId="0" applyNumberFormat="1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82" fontId="0" fillId="0" borderId="10" xfId="0" applyNumberFormat="1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182" fontId="44" fillId="34" borderId="16" xfId="0" applyNumberFormat="1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45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18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0" xfId="0" applyBorder="1" applyAlignment="1">
      <alignment/>
    </xf>
    <xf numFmtId="182" fontId="0" fillId="0" borderId="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/>
    </xf>
    <xf numFmtId="0" fontId="44" fillId="35" borderId="17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76" fontId="43" fillId="7" borderId="0" xfId="0" applyNumberFormat="1" applyFont="1" applyFill="1" applyAlignment="1">
      <alignment horizontal="center" vertical="center"/>
    </xf>
    <xf numFmtId="0" fontId="43" fillId="7" borderId="0" xfId="0" applyFont="1" applyFill="1" applyAlignment="1">
      <alignment horizontal="center" vertical="center"/>
    </xf>
    <xf numFmtId="14" fontId="45" fillId="0" borderId="18" xfId="0" applyNumberFormat="1" applyFont="1" applyBorder="1" applyAlignment="1">
      <alignment vertical="center"/>
    </xf>
    <xf numFmtId="14" fontId="45" fillId="0" borderId="13" xfId="0" applyNumberFormat="1" applyFont="1" applyBorder="1" applyAlignment="1">
      <alignment vertical="center"/>
    </xf>
    <xf numFmtId="0" fontId="43" fillId="0" borderId="0" xfId="0" applyFont="1" applyAlignment="1" applyProtection="1">
      <alignment horizontal="left" vertical="center"/>
      <protection locked="0"/>
    </xf>
    <xf numFmtId="0" fontId="43" fillId="0" borderId="0" xfId="0" applyFont="1" applyFill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5" fillId="0" borderId="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82" fontId="44" fillId="33" borderId="10" xfId="0" applyNumberFormat="1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center" vertical="center"/>
    </xf>
    <xf numFmtId="14" fontId="45" fillId="0" borderId="0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83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875" style="19" customWidth="1"/>
    <col min="2" max="2" width="3.00390625" style="19" customWidth="1"/>
    <col min="3" max="3" width="11.25390625" style="21" customWidth="1"/>
    <col min="4" max="4" width="4.00390625" style="19" bestFit="1" customWidth="1"/>
    <col min="5" max="5" width="3.375" style="19" bestFit="1" customWidth="1"/>
    <col min="6" max="6" width="4.00390625" style="19" bestFit="1" customWidth="1"/>
    <col min="7" max="7" width="3.375" style="19" bestFit="1" customWidth="1"/>
    <col min="8" max="8" width="4.00390625" style="19" bestFit="1" customWidth="1"/>
    <col min="9" max="9" width="3.375" style="19" bestFit="1" customWidth="1"/>
    <col min="10" max="10" width="3.00390625" style="19" bestFit="1" customWidth="1"/>
    <col min="11" max="11" width="3.375" style="19" customWidth="1"/>
    <col min="12" max="12" width="3.00390625" style="19" bestFit="1" customWidth="1"/>
    <col min="13" max="13" width="10.00390625" style="33" bestFit="1" customWidth="1"/>
    <col min="14" max="14" width="2.50390625" style="35" bestFit="1" customWidth="1"/>
    <col min="15" max="15" width="3.375" style="19" customWidth="1"/>
    <col min="16" max="16" width="10.625" style="19" customWidth="1"/>
    <col min="17" max="17" width="9.25390625" style="19" bestFit="1" customWidth="1"/>
    <col min="18" max="16384" width="9.00390625" style="19" customWidth="1"/>
  </cols>
  <sheetData>
    <row r="2" spans="2:27" s="41" customFormat="1" ht="17.25">
      <c r="B2" s="42" t="s">
        <v>64</v>
      </c>
      <c r="C2" s="39"/>
      <c r="M2" s="43"/>
      <c r="N2" s="35"/>
      <c r="O2" s="39"/>
      <c r="P2" s="42" t="s">
        <v>65</v>
      </c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17:28" ht="14.25" customHeight="1">
      <c r="Q3" s="40"/>
      <c r="R3" s="42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2:28" ht="13.5">
      <c r="B4" s="37" t="s">
        <v>43</v>
      </c>
      <c r="C4" s="37"/>
      <c r="D4" s="37"/>
      <c r="E4" s="37"/>
      <c r="F4" s="37"/>
      <c r="G4" s="37"/>
      <c r="H4" s="37"/>
      <c r="I4" s="37"/>
      <c r="J4" s="37"/>
      <c r="K4" s="37"/>
      <c r="L4" s="37"/>
      <c r="P4" s="47" t="s">
        <v>66</v>
      </c>
      <c r="Q4" s="47"/>
      <c r="R4" s="47"/>
      <c r="S4" s="47"/>
      <c r="T4" s="47"/>
      <c r="U4" s="47"/>
      <c r="V4" s="47"/>
      <c r="W4" s="47" t="s">
        <v>67</v>
      </c>
      <c r="X4" s="47"/>
      <c r="Y4" s="47"/>
      <c r="Z4" s="47"/>
      <c r="AA4" s="47"/>
      <c r="AB4" s="20"/>
    </row>
    <row r="5" spans="2:28" ht="13.5">
      <c r="B5" s="51" t="s">
        <v>9</v>
      </c>
      <c r="C5" s="52"/>
      <c r="D5" s="53" t="s">
        <v>0</v>
      </c>
      <c r="E5" s="52"/>
      <c r="F5" s="53" t="s">
        <v>1</v>
      </c>
      <c r="G5" s="52"/>
      <c r="H5" s="53" t="s">
        <v>2</v>
      </c>
      <c r="I5" s="52"/>
      <c r="J5" s="48" t="s">
        <v>39</v>
      </c>
      <c r="K5" s="49"/>
      <c r="L5" s="50"/>
      <c r="N5" s="36"/>
      <c r="P5" s="11" t="s">
        <v>9</v>
      </c>
      <c r="Q5" s="12" t="s">
        <v>21</v>
      </c>
      <c r="R5" s="12" t="s">
        <v>19</v>
      </c>
      <c r="S5" s="12" t="s">
        <v>20</v>
      </c>
      <c r="T5" s="13" t="s">
        <v>45</v>
      </c>
      <c r="U5" s="12" t="s">
        <v>46</v>
      </c>
      <c r="V5" s="14" t="s">
        <v>47</v>
      </c>
      <c r="W5" s="30" t="s">
        <v>45</v>
      </c>
      <c r="X5" s="30" t="s">
        <v>19</v>
      </c>
      <c r="Y5" s="30" t="s">
        <v>21</v>
      </c>
      <c r="Z5" s="30" t="s">
        <v>46</v>
      </c>
      <c r="AA5" s="30" t="s">
        <v>47</v>
      </c>
      <c r="AB5" s="20"/>
    </row>
    <row r="6" spans="2:28" ht="13.5">
      <c r="B6" s="2">
        <v>1</v>
      </c>
      <c r="C6" s="3" t="s">
        <v>24</v>
      </c>
      <c r="D6" s="2">
        <v>8</v>
      </c>
      <c r="E6" s="4" t="s">
        <v>13</v>
      </c>
      <c r="F6" s="2">
        <v>3</v>
      </c>
      <c r="G6" s="4" t="s">
        <v>13</v>
      </c>
      <c r="H6" s="2">
        <v>4</v>
      </c>
      <c r="I6" s="4" t="s">
        <v>14</v>
      </c>
      <c r="J6" s="5">
        <f aca="true" t="shared" si="0" ref="J6:J15">COUNTIF(D6:I6,"○")</f>
        <v>2</v>
      </c>
      <c r="K6" s="6" t="s">
        <v>40</v>
      </c>
      <c r="L6" s="7">
        <f aca="true" t="shared" si="1" ref="L6:L15">COUNTIF(D6:I6,"×")</f>
        <v>1</v>
      </c>
      <c r="N6" s="36"/>
      <c r="P6" s="45"/>
      <c r="Q6" s="45"/>
      <c r="R6" s="45"/>
      <c r="S6" s="45"/>
      <c r="T6" s="46"/>
      <c r="U6" s="45"/>
      <c r="V6" s="45"/>
      <c r="W6" s="8"/>
      <c r="X6" s="8"/>
      <c r="Y6" s="8"/>
      <c r="Z6" s="8"/>
      <c r="AA6" s="8"/>
      <c r="AB6" s="20"/>
    </row>
    <row r="7" spans="2:28" ht="13.5">
      <c r="B7" s="4">
        <v>2</v>
      </c>
      <c r="C7" s="3" t="s">
        <v>27</v>
      </c>
      <c r="D7" s="9">
        <v>6</v>
      </c>
      <c r="E7" s="9" t="s">
        <v>14</v>
      </c>
      <c r="F7" s="9">
        <v>9</v>
      </c>
      <c r="G7" s="9" t="s">
        <v>13</v>
      </c>
      <c r="H7" s="9">
        <v>10</v>
      </c>
      <c r="I7" s="9" t="s">
        <v>14</v>
      </c>
      <c r="J7" s="5">
        <f t="shared" si="0"/>
        <v>1</v>
      </c>
      <c r="K7" s="6" t="s">
        <v>40</v>
      </c>
      <c r="L7" s="7">
        <f t="shared" si="1"/>
        <v>2</v>
      </c>
      <c r="N7" s="36"/>
      <c r="P7" s="3" t="s">
        <v>18</v>
      </c>
      <c r="Q7" s="1">
        <f>SUM(R7,S7)</f>
        <v>3</v>
      </c>
      <c r="R7" s="1">
        <v>2</v>
      </c>
      <c r="S7" s="1">
        <v>1</v>
      </c>
      <c r="T7" s="10">
        <f>R7/Q7</f>
        <v>0.6666666666666666</v>
      </c>
      <c r="U7" s="1">
        <v>0</v>
      </c>
      <c r="V7" s="1">
        <v>1</v>
      </c>
      <c r="W7" s="31">
        <f aca="true" t="shared" si="2" ref="W7:W32">RANK(T7,$T$7:$T$32,0)</f>
        <v>4</v>
      </c>
      <c r="X7" s="31">
        <f aca="true" t="shared" si="3" ref="X7:X32">RANK(R7,$R$7:$R$32,0)</f>
        <v>13</v>
      </c>
      <c r="Y7" s="31">
        <f aca="true" t="shared" si="4" ref="Y7:Y32">RANK(Q7,$Q$7:$Q$32,0)</f>
        <v>14</v>
      </c>
      <c r="Z7" s="31">
        <f aca="true" t="shared" si="5" ref="Z7:Z32">RANK(U7,$U$7:$U$32,0)</f>
        <v>7</v>
      </c>
      <c r="AA7" s="31">
        <f aca="true" t="shared" si="6" ref="AA7:AA32">RANK(V7,$V$7:$V$32,0)</f>
        <v>14</v>
      </c>
      <c r="AB7" s="20"/>
    </row>
    <row r="8" spans="2:28" ht="13.5">
      <c r="B8" s="4">
        <v>3</v>
      </c>
      <c r="C8" s="3" t="s">
        <v>11</v>
      </c>
      <c r="D8" s="9">
        <v>5</v>
      </c>
      <c r="E8" s="9" t="s">
        <v>13</v>
      </c>
      <c r="F8" s="9">
        <v>1</v>
      </c>
      <c r="G8" s="9" t="s">
        <v>14</v>
      </c>
      <c r="H8" s="9">
        <v>6</v>
      </c>
      <c r="I8" s="9" t="s">
        <v>13</v>
      </c>
      <c r="J8" s="5">
        <f t="shared" si="0"/>
        <v>2</v>
      </c>
      <c r="K8" s="6" t="s">
        <v>40</v>
      </c>
      <c r="L8" s="7">
        <f t="shared" si="1"/>
        <v>1</v>
      </c>
      <c r="N8" s="36"/>
      <c r="P8" s="3" t="s">
        <v>30</v>
      </c>
      <c r="Q8" s="1">
        <f aca="true" t="shared" si="7" ref="Q8:Q32">SUM(R8,S8)</f>
        <v>3</v>
      </c>
      <c r="R8" s="1">
        <v>1</v>
      </c>
      <c r="S8" s="1">
        <v>2</v>
      </c>
      <c r="T8" s="10">
        <f>R8/Q8</f>
        <v>0.3333333333333333</v>
      </c>
      <c r="U8" s="1">
        <v>0</v>
      </c>
      <c r="V8" s="1">
        <v>1</v>
      </c>
      <c r="W8" s="31">
        <f t="shared" si="2"/>
        <v>16</v>
      </c>
      <c r="X8" s="31">
        <f t="shared" si="3"/>
        <v>19</v>
      </c>
      <c r="Y8" s="31">
        <f t="shared" si="4"/>
        <v>14</v>
      </c>
      <c r="Z8" s="31">
        <f t="shared" si="5"/>
        <v>7</v>
      </c>
      <c r="AA8" s="31">
        <f t="shared" si="6"/>
        <v>14</v>
      </c>
      <c r="AB8" s="20"/>
    </row>
    <row r="9" spans="2:28" ht="13.5">
      <c r="B9" s="4">
        <v>4</v>
      </c>
      <c r="C9" s="3" t="s">
        <v>31</v>
      </c>
      <c r="D9" s="9">
        <v>9</v>
      </c>
      <c r="E9" s="9" t="s">
        <v>13</v>
      </c>
      <c r="F9" s="9">
        <v>8</v>
      </c>
      <c r="G9" s="9" t="s">
        <v>13</v>
      </c>
      <c r="H9" s="9">
        <v>1</v>
      </c>
      <c r="I9" s="9" t="s">
        <v>13</v>
      </c>
      <c r="J9" s="5">
        <f t="shared" si="0"/>
        <v>3</v>
      </c>
      <c r="K9" s="6" t="s">
        <v>40</v>
      </c>
      <c r="L9" s="7">
        <f t="shared" si="1"/>
        <v>0</v>
      </c>
      <c r="M9" s="34" t="s">
        <v>41</v>
      </c>
      <c r="N9" s="36"/>
      <c r="P9" s="3" t="s">
        <v>33</v>
      </c>
      <c r="Q9" s="1">
        <f t="shared" si="7"/>
        <v>3</v>
      </c>
      <c r="R9" s="1">
        <v>2</v>
      </c>
      <c r="S9" s="1">
        <v>1</v>
      </c>
      <c r="T9" s="10">
        <f>R9/Q9</f>
        <v>0.6666666666666666</v>
      </c>
      <c r="U9" s="1">
        <v>0</v>
      </c>
      <c r="V9" s="1">
        <v>1</v>
      </c>
      <c r="W9" s="31">
        <f t="shared" si="2"/>
        <v>4</v>
      </c>
      <c r="X9" s="31">
        <f t="shared" si="3"/>
        <v>13</v>
      </c>
      <c r="Y9" s="31">
        <f t="shared" si="4"/>
        <v>14</v>
      </c>
      <c r="Z9" s="31">
        <f t="shared" si="5"/>
        <v>7</v>
      </c>
      <c r="AA9" s="31">
        <f t="shared" si="6"/>
        <v>14</v>
      </c>
      <c r="AB9" s="20"/>
    </row>
    <row r="10" spans="2:28" ht="13.5">
      <c r="B10" s="4">
        <v>5</v>
      </c>
      <c r="C10" s="3" t="s">
        <v>6</v>
      </c>
      <c r="D10" s="9">
        <v>3</v>
      </c>
      <c r="E10" s="9" t="s">
        <v>14</v>
      </c>
      <c r="F10" s="9">
        <v>7</v>
      </c>
      <c r="G10" s="9" t="s">
        <v>14</v>
      </c>
      <c r="H10" s="9">
        <v>9</v>
      </c>
      <c r="I10" s="9" t="s">
        <v>14</v>
      </c>
      <c r="J10" s="5">
        <f t="shared" si="0"/>
        <v>0</v>
      </c>
      <c r="K10" s="6" t="s">
        <v>40</v>
      </c>
      <c r="L10" s="7">
        <f t="shared" si="1"/>
        <v>3</v>
      </c>
      <c r="M10" s="34"/>
      <c r="N10" s="36"/>
      <c r="P10" s="3" t="s">
        <v>24</v>
      </c>
      <c r="Q10" s="1">
        <f t="shared" si="7"/>
        <v>18</v>
      </c>
      <c r="R10" s="1">
        <v>10</v>
      </c>
      <c r="S10" s="1">
        <v>8</v>
      </c>
      <c r="T10" s="10">
        <f aca="true" t="shared" si="8" ref="T10:T19">R10/Q10</f>
        <v>0.5555555555555556</v>
      </c>
      <c r="U10" s="1">
        <v>0</v>
      </c>
      <c r="V10" s="1">
        <v>6</v>
      </c>
      <c r="W10" s="31">
        <f t="shared" si="2"/>
        <v>10</v>
      </c>
      <c r="X10" s="32">
        <f t="shared" si="3"/>
        <v>3</v>
      </c>
      <c r="Y10" s="32">
        <f t="shared" si="4"/>
        <v>2</v>
      </c>
      <c r="Z10" s="31">
        <f t="shared" si="5"/>
        <v>7</v>
      </c>
      <c r="AA10" s="32">
        <f t="shared" si="6"/>
        <v>2</v>
      </c>
      <c r="AB10" s="20"/>
    </row>
    <row r="11" spans="2:27" ht="13.5">
      <c r="B11" s="4">
        <v>6</v>
      </c>
      <c r="C11" s="3" t="s">
        <v>7</v>
      </c>
      <c r="D11" s="9">
        <v>2</v>
      </c>
      <c r="E11" s="9" t="s">
        <v>13</v>
      </c>
      <c r="F11" s="9">
        <v>10</v>
      </c>
      <c r="G11" s="9" t="s">
        <v>14</v>
      </c>
      <c r="H11" s="9">
        <v>3</v>
      </c>
      <c r="I11" s="9" t="s">
        <v>14</v>
      </c>
      <c r="J11" s="5">
        <f t="shared" si="0"/>
        <v>1</v>
      </c>
      <c r="K11" s="6" t="s">
        <v>40</v>
      </c>
      <c r="L11" s="7">
        <f t="shared" si="1"/>
        <v>2</v>
      </c>
      <c r="N11" s="36"/>
      <c r="P11" s="28" t="s">
        <v>16</v>
      </c>
      <c r="Q11" s="1">
        <f t="shared" si="7"/>
        <v>3</v>
      </c>
      <c r="R11" s="1">
        <v>1</v>
      </c>
      <c r="S11" s="1">
        <v>2</v>
      </c>
      <c r="T11" s="10">
        <f>R11/Q11</f>
        <v>0.3333333333333333</v>
      </c>
      <c r="U11" s="1">
        <v>0</v>
      </c>
      <c r="V11" s="1">
        <v>1</v>
      </c>
      <c r="W11" s="31">
        <f t="shared" si="2"/>
        <v>16</v>
      </c>
      <c r="X11" s="31">
        <f t="shared" si="3"/>
        <v>19</v>
      </c>
      <c r="Y11" s="31">
        <f t="shared" si="4"/>
        <v>14</v>
      </c>
      <c r="Z11" s="31">
        <f t="shared" si="5"/>
        <v>7</v>
      </c>
      <c r="AA11" s="31">
        <f t="shared" si="6"/>
        <v>14</v>
      </c>
    </row>
    <row r="12" spans="2:27" ht="13.5">
      <c r="B12" s="4">
        <v>7</v>
      </c>
      <c r="C12" s="3" t="s">
        <v>23</v>
      </c>
      <c r="D12" s="9">
        <v>10</v>
      </c>
      <c r="E12" s="9" t="s">
        <v>14</v>
      </c>
      <c r="F12" s="9">
        <v>5</v>
      </c>
      <c r="G12" s="9" t="s">
        <v>13</v>
      </c>
      <c r="H12" s="9">
        <v>8</v>
      </c>
      <c r="I12" s="9" t="s">
        <v>14</v>
      </c>
      <c r="J12" s="5">
        <f t="shared" si="0"/>
        <v>1</v>
      </c>
      <c r="K12" s="6" t="s">
        <v>40</v>
      </c>
      <c r="L12" s="7">
        <f t="shared" si="1"/>
        <v>2</v>
      </c>
      <c r="N12" s="36"/>
      <c r="P12" s="28" t="s">
        <v>36</v>
      </c>
      <c r="Q12" s="1">
        <f t="shared" si="7"/>
        <v>3</v>
      </c>
      <c r="R12" s="1">
        <v>2</v>
      </c>
      <c r="S12" s="1">
        <v>1</v>
      </c>
      <c r="T12" s="10">
        <f t="shared" si="8"/>
        <v>0.6666666666666666</v>
      </c>
      <c r="U12" s="1">
        <v>0</v>
      </c>
      <c r="V12" s="1">
        <v>1</v>
      </c>
      <c r="W12" s="31">
        <f t="shared" si="2"/>
        <v>4</v>
      </c>
      <c r="X12" s="31">
        <f t="shared" si="3"/>
        <v>13</v>
      </c>
      <c r="Y12" s="31">
        <f t="shared" si="4"/>
        <v>14</v>
      </c>
      <c r="Z12" s="31">
        <f t="shared" si="5"/>
        <v>7</v>
      </c>
      <c r="AA12" s="31">
        <f t="shared" si="6"/>
        <v>14</v>
      </c>
    </row>
    <row r="13" spans="2:27" ht="13.5">
      <c r="B13" s="4">
        <v>8</v>
      </c>
      <c r="C13" s="3" t="s">
        <v>8</v>
      </c>
      <c r="D13" s="9">
        <v>1</v>
      </c>
      <c r="E13" s="9" t="s">
        <v>14</v>
      </c>
      <c r="F13" s="9">
        <v>4</v>
      </c>
      <c r="G13" s="9" t="s">
        <v>14</v>
      </c>
      <c r="H13" s="9">
        <v>7</v>
      </c>
      <c r="I13" s="9" t="s">
        <v>13</v>
      </c>
      <c r="J13" s="5">
        <f t="shared" si="0"/>
        <v>1</v>
      </c>
      <c r="K13" s="6" t="s">
        <v>40</v>
      </c>
      <c r="L13" s="7">
        <f t="shared" si="1"/>
        <v>2</v>
      </c>
      <c r="N13" s="36"/>
      <c r="P13" s="28" t="s">
        <v>27</v>
      </c>
      <c r="Q13" s="1">
        <f t="shared" si="7"/>
        <v>15</v>
      </c>
      <c r="R13" s="1">
        <v>8</v>
      </c>
      <c r="S13" s="1">
        <v>7</v>
      </c>
      <c r="T13" s="10">
        <f t="shared" si="8"/>
        <v>0.5333333333333333</v>
      </c>
      <c r="U13" s="1">
        <v>2</v>
      </c>
      <c r="V13" s="1">
        <v>5</v>
      </c>
      <c r="W13" s="31">
        <f t="shared" si="2"/>
        <v>12</v>
      </c>
      <c r="X13" s="31">
        <f t="shared" si="3"/>
        <v>5</v>
      </c>
      <c r="Y13" s="31">
        <f t="shared" si="4"/>
        <v>4</v>
      </c>
      <c r="Z13" s="32">
        <f t="shared" si="5"/>
        <v>1</v>
      </c>
      <c r="AA13" s="31">
        <f t="shared" si="6"/>
        <v>4</v>
      </c>
    </row>
    <row r="14" spans="2:28" ht="13.5">
      <c r="B14" s="4">
        <v>9</v>
      </c>
      <c r="C14" s="3" t="s">
        <v>25</v>
      </c>
      <c r="D14" s="9">
        <v>4</v>
      </c>
      <c r="E14" s="9" t="s">
        <v>14</v>
      </c>
      <c r="F14" s="9">
        <v>2</v>
      </c>
      <c r="G14" s="9" t="s">
        <v>14</v>
      </c>
      <c r="H14" s="9">
        <v>5</v>
      </c>
      <c r="I14" s="9" t="s">
        <v>13</v>
      </c>
      <c r="J14" s="5">
        <f t="shared" si="0"/>
        <v>1</v>
      </c>
      <c r="K14" s="6" t="s">
        <v>40</v>
      </c>
      <c r="L14" s="7">
        <f t="shared" si="1"/>
        <v>2</v>
      </c>
      <c r="N14" s="36"/>
      <c r="P14" s="3" t="s">
        <v>28</v>
      </c>
      <c r="Q14" s="1">
        <f t="shared" si="7"/>
        <v>6</v>
      </c>
      <c r="R14" s="1">
        <v>1</v>
      </c>
      <c r="S14" s="1">
        <v>5</v>
      </c>
      <c r="T14" s="10">
        <f t="shared" si="8"/>
        <v>0.16666666666666666</v>
      </c>
      <c r="U14" s="1">
        <v>0</v>
      </c>
      <c r="V14" s="1">
        <v>2</v>
      </c>
      <c r="W14" s="31">
        <f t="shared" si="2"/>
        <v>24</v>
      </c>
      <c r="X14" s="31">
        <f t="shared" si="3"/>
        <v>19</v>
      </c>
      <c r="Y14" s="31">
        <f t="shared" si="4"/>
        <v>9</v>
      </c>
      <c r="Z14" s="31">
        <f t="shared" si="5"/>
        <v>7</v>
      </c>
      <c r="AA14" s="31">
        <f t="shared" si="6"/>
        <v>9</v>
      </c>
      <c r="AB14" s="20"/>
    </row>
    <row r="15" spans="2:28" ht="13.5">
      <c r="B15" s="4">
        <v>10</v>
      </c>
      <c r="C15" s="3" t="s">
        <v>22</v>
      </c>
      <c r="D15" s="9">
        <v>7</v>
      </c>
      <c r="E15" s="9" t="s">
        <v>13</v>
      </c>
      <c r="F15" s="9">
        <v>6</v>
      </c>
      <c r="G15" s="9" t="s">
        <v>13</v>
      </c>
      <c r="H15" s="9">
        <v>2</v>
      </c>
      <c r="I15" s="9" t="s">
        <v>13</v>
      </c>
      <c r="J15" s="5">
        <f t="shared" si="0"/>
        <v>3</v>
      </c>
      <c r="K15" s="6" t="s">
        <v>40</v>
      </c>
      <c r="L15" s="7">
        <f t="shared" si="1"/>
        <v>0</v>
      </c>
      <c r="M15" s="34" t="s">
        <v>41</v>
      </c>
      <c r="N15" s="36"/>
      <c r="P15" s="28" t="s">
        <v>11</v>
      </c>
      <c r="Q15" s="1">
        <f t="shared" si="7"/>
        <v>17</v>
      </c>
      <c r="R15" s="1">
        <v>11</v>
      </c>
      <c r="S15" s="1">
        <v>6</v>
      </c>
      <c r="T15" s="10">
        <f t="shared" si="8"/>
        <v>0.6470588235294118</v>
      </c>
      <c r="U15" s="1">
        <v>2</v>
      </c>
      <c r="V15" s="1">
        <v>6</v>
      </c>
      <c r="W15" s="31">
        <f t="shared" si="2"/>
        <v>9</v>
      </c>
      <c r="X15" s="32">
        <f t="shared" si="3"/>
        <v>1</v>
      </c>
      <c r="Y15" s="32">
        <f t="shared" si="4"/>
        <v>3</v>
      </c>
      <c r="Z15" s="32">
        <f t="shared" si="5"/>
        <v>1</v>
      </c>
      <c r="AA15" s="32">
        <f t="shared" si="6"/>
        <v>2</v>
      </c>
      <c r="AB15" s="20"/>
    </row>
    <row r="16" spans="2:28" ht="13.5">
      <c r="B16" s="38" t="s">
        <v>42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P16" s="28" t="s">
        <v>37</v>
      </c>
      <c r="Q16" s="1">
        <f t="shared" si="7"/>
        <v>3</v>
      </c>
      <c r="R16" s="1">
        <v>0</v>
      </c>
      <c r="S16" s="1">
        <v>3</v>
      </c>
      <c r="T16" s="10">
        <f t="shared" si="8"/>
        <v>0</v>
      </c>
      <c r="U16" s="1">
        <v>0</v>
      </c>
      <c r="V16" s="1">
        <v>1</v>
      </c>
      <c r="W16" s="31">
        <f t="shared" si="2"/>
        <v>25</v>
      </c>
      <c r="X16" s="31">
        <f t="shared" si="3"/>
        <v>25</v>
      </c>
      <c r="Y16" s="31">
        <f t="shared" si="4"/>
        <v>14</v>
      </c>
      <c r="Z16" s="31">
        <f t="shared" si="5"/>
        <v>7</v>
      </c>
      <c r="AA16" s="31">
        <f t="shared" si="6"/>
        <v>14</v>
      </c>
      <c r="AB16" s="20"/>
    </row>
    <row r="17" spans="2:28" ht="13.5">
      <c r="B17" s="51" t="s">
        <v>9</v>
      </c>
      <c r="C17" s="52"/>
      <c r="D17" s="53" t="s">
        <v>0</v>
      </c>
      <c r="E17" s="52"/>
      <c r="F17" s="53" t="s">
        <v>1</v>
      </c>
      <c r="G17" s="52"/>
      <c r="H17" s="53" t="s">
        <v>2</v>
      </c>
      <c r="I17" s="52"/>
      <c r="J17" s="48" t="s">
        <v>39</v>
      </c>
      <c r="K17" s="49"/>
      <c r="L17" s="50"/>
      <c r="N17" s="36"/>
      <c r="P17" s="3" t="s">
        <v>31</v>
      </c>
      <c r="Q17" s="1">
        <f t="shared" si="7"/>
        <v>12</v>
      </c>
      <c r="R17" s="1">
        <v>5</v>
      </c>
      <c r="S17" s="1">
        <v>7</v>
      </c>
      <c r="T17" s="10">
        <f t="shared" si="8"/>
        <v>0.4166666666666667</v>
      </c>
      <c r="U17" s="1">
        <v>1</v>
      </c>
      <c r="V17" s="1">
        <v>4</v>
      </c>
      <c r="W17" s="31">
        <f t="shared" si="2"/>
        <v>15</v>
      </c>
      <c r="X17" s="31">
        <f t="shared" si="3"/>
        <v>6</v>
      </c>
      <c r="Y17" s="31">
        <f t="shared" si="4"/>
        <v>6</v>
      </c>
      <c r="Z17" s="32">
        <f t="shared" si="5"/>
        <v>3</v>
      </c>
      <c r="AA17" s="31">
        <f t="shared" si="6"/>
        <v>6</v>
      </c>
      <c r="AB17" s="20"/>
    </row>
    <row r="18" spans="2:28" ht="13.5">
      <c r="B18" s="2">
        <v>1</v>
      </c>
      <c r="C18" s="3" t="s">
        <v>18</v>
      </c>
      <c r="D18" s="2">
        <v>4</v>
      </c>
      <c r="E18" s="4" t="s">
        <v>14</v>
      </c>
      <c r="F18" s="2">
        <v>8</v>
      </c>
      <c r="G18" s="4" t="s">
        <v>13</v>
      </c>
      <c r="H18" s="2">
        <v>3</v>
      </c>
      <c r="I18" s="4" t="s">
        <v>13</v>
      </c>
      <c r="J18" s="5">
        <f aca="true" t="shared" si="9" ref="J18:J25">COUNTIF(D18:I18,"○")</f>
        <v>2</v>
      </c>
      <c r="K18" s="6" t="s">
        <v>40</v>
      </c>
      <c r="L18" s="7">
        <f aca="true" t="shared" si="10" ref="L18:L25">COUNTIF(D18:I18,"×")</f>
        <v>1</v>
      </c>
      <c r="N18" s="36"/>
      <c r="P18" s="28" t="s">
        <v>6</v>
      </c>
      <c r="Q18" s="1">
        <f t="shared" si="7"/>
        <v>3</v>
      </c>
      <c r="R18" s="1">
        <v>0</v>
      </c>
      <c r="S18" s="1">
        <v>3</v>
      </c>
      <c r="T18" s="10">
        <f t="shared" si="8"/>
        <v>0</v>
      </c>
      <c r="U18" s="1">
        <v>0</v>
      </c>
      <c r="V18" s="1">
        <v>1</v>
      </c>
      <c r="W18" s="31">
        <f t="shared" si="2"/>
        <v>25</v>
      </c>
      <c r="X18" s="31">
        <f t="shared" si="3"/>
        <v>25</v>
      </c>
      <c r="Y18" s="31">
        <f t="shared" si="4"/>
        <v>14</v>
      </c>
      <c r="Z18" s="31">
        <f t="shared" si="5"/>
        <v>7</v>
      </c>
      <c r="AA18" s="31">
        <f t="shared" si="6"/>
        <v>14</v>
      </c>
      <c r="AB18" s="20"/>
    </row>
    <row r="19" spans="2:28" ht="13.5">
      <c r="B19" s="4">
        <v>2</v>
      </c>
      <c r="C19" s="3" t="s">
        <v>27</v>
      </c>
      <c r="D19" s="9">
        <v>5</v>
      </c>
      <c r="E19" s="9" t="s">
        <v>14</v>
      </c>
      <c r="F19" s="9">
        <v>3</v>
      </c>
      <c r="G19" s="9" t="s">
        <v>14</v>
      </c>
      <c r="H19" s="9">
        <v>8</v>
      </c>
      <c r="I19" s="9" t="s">
        <v>14</v>
      </c>
      <c r="J19" s="5">
        <f t="shared" si="9"/>
        <v>0</v>
      </c>
      <c r="K19" s="6" t="s">
        <v>40</v>
      </c>
      <c r="L19" s="7">
        <f t="shared" si="10"/>
        <v>3</v>
      </c>
      <c r="N19" s="36"/>
      <c r="P19" s="28" t="s">
        <v>12</v>
      </c>
      <c r="Q19" s="1">
        <f t="shared" si="7"/>
        <v>6</v>
      </c>
      <c r="R19" s="1">
        <v>2</v>
      </c>
      <c r="S19" s="1">
        <v>4</v>
      </c>
      <c r="T19" s="10">
        <f t="shared" si="8"/>
        <v>0.3333333333333333</v>
      </c>
      <c r="U19" s="1">
        <v>0</v>
      </c>
      <c r="V19" s="1">
        <v>2</v>
      </c>
      <c r="W19" s="31">
        <f t="shared" si="2"/>
        <v>16</v>
      </c>
      <c r="X19" s="31">
        <f t="shared" si="3"/>
        <v>13</v>
      </c>
      <c r="Y19" s="31">
        <f t="shared" si="4"/>
        <v>9</v>
      </c>
      <c r="Z19" s="31">
        <f t="shared" si="5"/>
        <v>7</v>
      </c>
      <c r="AA19" s="31">
        <f t="shared" si="6"/>
        <v>9</v>
      </c>
      <c r="AB19" s="20"/>
    </row>
    <row r="20" spans="2:28" ht="13.5">
      <c r="B20" s="4">
        <v>3</v>
      </c>
      <c r="C20" s="3" t="s">
        <v>48</v>
      </c>
      <c r="D20" s="9">
        <v>7</v>
      </c>
      <c r="E20" s="9" t="s">
        <v>14</v>
      </c>
      <c r="F20" s="9">
        <v>2</v>
      </c>
      <c r="G20" s="9" t="s">
        <v>13</v>
      </c>
      <c r="H20" s="9">
        <v>1</v>
      </c>
      <c r="I20" s="9" t="s">
        <v>14</v>
      </c>
      <c r="J20" s="5">
        <f t="shared" si="9"/>
        <v>1</v>
      </c>
      <c r="K20" s="6" t="s">
        <v>40</v>
      </c>
      <c r="L20" s="7">
        <f t="shared" si="10"/>
        <v>2</v>
      </c>
      <c r="N20" s="36"/>
      <c r="P20" s="3" t="s">
        <v>7</v>
      </c>
      <c r="Q20" s="1">
        <f t="shared" si="7"/>
        <v>9</v>
      </c>
      <c r="R20" s="1">
        <v>2</v>
      </c>
      <c r="S20" s="1">
        <v>7</v>
      </c>
      <c r="T20" s="10">
        <f>R20/Q20</f>
        <v>0.2222222222222222</v>
      </c>
      <c r="U20" s="1">
        <v>0</v>
      </c>
      <c r="V20" s="1">
        <v>3</v>
      </c>
      <c r="W20" s="31">
        <f t="shared" si="2"/>
        <v>23</v>
      </c>
      <c r="X20" s="31">
        <f t="shared" si="3"/>
        <v>13</v>
      </c>
      <c r="Y20" s="31">
        <f t="shared" si="4"/>
        <v>7</v>
      </c>
      <c r="Z20" s="31">
        <f t="shared" si="5"/>
        <v>7</v>
      </c>
      <c r="AA20" s="31">
        <f t="shared" si="6"/>
        <v>7</v>
      </c>
      <c r="AB20" s="20"/>
    </row>
    <row r="21" spans="2:28" ht="13.5">
      <c r="B21" s="4">
        <v>4</v>
      </c>
      <c r="C21" s="3" t="s">
        <v>23</v>
      </c>
      <c r="D21" s="9">
        <v>1</v>
      </c>
      <c r="E21" s="9" t="s">
        <v>13</v>
      </c>
      <c r="F21" s="9">
        <v>6</v>
      </c>
      <c r="G21" s="9" t="s">
        <v>13</v>
      </c>
      <c r="H21" s="9">
        <v>5</v>
      </c>
      <c r="I21" s="9" t="s">
        <v>14</v>
      </c>
      <c r="J21" s="5">
        <f t="shared" si="9"/>
        <v>2</v>
      </c>
      <c r="K21" s="6" t="s">
        <v>40</v>
      </c>
      <c r="L21" s="7">
        <f t="shared" si="10"/>
        <v>1</v>
      </c>
      <c r="N21" s="36"/>
      <c r="P21" s="3" t="s">
        <v>34</v>
      </c>
      <c r="Q21" s="1">
        <f t="shared" si="7"/>
        <v>3</v>
      </c>
      <c r="R21" s="1">
        <v>1</v>
      </c>
      <c r="S21" s="1">
        <v>2</v>
      </c>
      <c r="T21" s="10">
        <f>R21/Q21</f>
        <v>0.3333333333333333</v>
      </c>
      <c r="U21" s="1">
        <v>0</v>
      </c>
      <c r="V21" s="1">
        <v>1</v>
      </c>
      <c r="W21" s="31">
        <f t="shared" si="2"/>
        <v>16</v>
      </c>
      <c r="X21" s="31">
        <f t="shared" si="3"/>
        <v>19</v>
      </c>
      <c r="Y21" s="31">
        <f t="shared" si="4"/>
        <v>14</v>
      </c>
      <c r="Z21" s="31">
        <f t="shared" si="5"/>
        <v>7</v>
      </c>
      <c r="AA21" s="31">
        <f t="shared" si="6"/>
        <v>14</v>
      </c>
      <c r="AB21" s="20"/>
    </row>
    <row r="22" spans="2:28" ht="13.5">
      <c r="B22" s="4">
        <v>5</v>
      </c>
      <c r="C22" s="3" t="s">
        <v>15</v>
      </c>
      <c r="D22" s="9">
        <v>2</v>
      </c>
      <c r="E22" s="9" t="s">
        <v>13</v>
      </c>
      <c r="F22" s="9">
        <v>7</v>
      </c>
      <c r="G22" s="9" t="s">
        <v>13</v>
      </c>
      <c r="H22" s="9">
        <v>4</v>
      </c>
      <c r="I22" s="9" t="s">
        <v>13</v>
      </c>
      <c r="J22" s="5">
        <f t="shared" si="9"/>
        <v>3</v>
      </c>
      <c r="K22" s="6" t="s">
        <v>40</v>
      </c>
      <c r="L22" s="7">
        <f t="shared" si="10"/>
        <v>0</v>
      </c>
      <c r="M22" s="34" t="s">
        <v>41</v>
      </c>
      <c r="N22" s="36"/>
      <c r="P22" s="3" t="s">
        <v>29</v>
      </c>
      <c r="Q22" s="1">
        <f t="shared" si="7"/>
        <v>6</v>
      </c>
      <c r="R22" s="1">
        <v>4</v>
      </c>
      <c r="S22" s="1">
        <v>2</v>
      </c>
      <c r="T22" s="10">
        <f>R22/Q22</f>
        <v>0.6666666666666666</v>
      </c>
      <c r="U22" s="1">
        <v>0</v>
      </c>
      <c r="V22" s="1">
        <v>2</v>
      </c>
      <c r="W22" s="31">
        <f t="shared" si="2"/>
        <v>4</v>
      </c>
      <c r="X22" s="31">
        <f t="shared" si="3"/>
        <v>7</v>
      </c>
      <c r="Y22" s="31">
        <f t="shared" si="4"/>
        <v>9</v>
      </c>
      <c r="Z22" s="31">
        <f t="shared" si="5"/>
        <v>7</v>
      </c>
      <c r="AA22" s="31">
        <f t="shared" si="6"/>
        <v>9</v>
      </c>
      <c r="AB22" s="20"/>
    </row>
    <row r="23" spans="2:28" ht="13.5">
      <c r="B23" s="4">
        <v>6</v>
      </c>
      <c r="C23" s="3" t="s">
        <v>26</v>
      </c>
      <c r="D23" s="9">
        <v>8</v>
      </c>
      <c r="E23" s="9" t="s">
        <v>13</v>
      </c>
      <c r="F23" s="9">
        <v>4</v>
      </c>
      <c r="G23" s="9" t="s">
        <v>14</v>
      </c>
      <c r="H23" s="9">
        <v>7</v>
      </c>
      <c r="I23" s="9" t="s">
        <v>14</v>
      </c>
      <c r="J23" s="5">
        <f t="shared" si="9"/>
        <v>1</v>
      </c>
      <c r="K23" s="6" t="s">
        <v>40</v>
      </c>
      <c r="L23" s="7">
        <f t="shared" si="10"/>
        <v>2</v>
      </c>
      <c r="N23" s="36"/>
      <c r="P23" s="28" t="s">
        <v>63</v>
      </c>
      <c r="Q23" s="1">
        <f t="shared" si="7"/>
        <v>3</v>
      </c>
      <c r="R23" s="1">
        <v>1</v>
      </c>
      <c r="S23" s="1">
        <v>2</v>
      </c>
      <c r="T23" s="10">
        <f>R23/Q23</f>
        <v>0.3333333333333333</v>
      </c>
      <c r="U23" s="1">
        <v>0</v>
      </c>
      <c r="V23" s="1">
        <v>1</v>
      </c>
      <c r="W23" s="31">
        <f t="shared" si="2"/>
        <v>16</v>
      </c>
      <c r="X23" s="31">
        <f t="shared" si="3"/>
        <v>19</v>
      </c>
      <c r="Y23" s="31">
        <f t="shared" si="4"/>
        <v>14</v>
      </c>
      <c r="Z23" s="31">
        <f t="shared" si="5"/>
        <v>7</v>
      </c>
      <c r="AA23" s="31">
        <f t="shared" si="6"/>
        <v>14</v>
      </c>
      <c r="AB23" s="20"/>
    </row>
    <row r="24" spans="2:28" ht="13.5">
      <c r="B24" s="4">
        <v>7</v>
      </c>
      <c r="C24" s="3" t="s">
        <v>8</v>
      </c>
      <c r="D24" s="9">
        <v>3</v>
      </c>
      <c r="E24" s="9" t="s">
        <v>13</v>
      </c>
      <c r="F24" s="9">
        <v>5</v>
      </c>
      <c r="G24" s="9" t="s">
        <v>14</v>
      </c>
      <c r="H24" s="9">
        <v>6</v>
      </c>
      <c r="I24" s="9" t="s">
        <v>13</v>
      </c>
      <c r="J24" s="5">
        <f t="shared" si="9"/>
        <v>2</v>
      </c>
      <c r="K24" s="6" t="s">
        <v>40</v>
      </c>
      <c r="L24" s="7">
        <f t="shared" si="10"/>
        <v>1</v>
      </c>
      <c r="N24" s="36"/>
      <c r="P24" s="28" t="s">
        <v>23</v>
      </c>
      <c r="Q24" s="1">
        <f t="shared" si="7"/>
        <v>13</v>
      </c>
      <c r="R24" s="1">
        <v>9</v>
      </c>
      <c r="S24" s="1">
        <v>4</v>
      </c>
      <c r="T24" s="10">
        <f aca="true" t="shared" si="11" ref="T24:T32">R24/Q24</f>
        <v>0.6923076923076923</v>
      </c>
      <c r="U24" s="1">
        <v>1</v>
      </c>
      <c r="V24" s="1">
        <v>5</v>
      </c>
      <c r="W24" s="32">
        <f t="shared" si="2"/>
        <v>3</v>
      </c>
      <c r="X24" s="31">
        <f t="shared" si="3"/>
        <v>4</v>
      </c>
      <c r="Y24" s="31">
        <f t="shared" si="4"/>
        <v>5</v>
      </c>
      <c r="Z24" s="32">
        <f t="shared" si="5"/>
        <v>3</v>
      </c>
      <c r="AA24" s="31">
        <f t="shared" si="6"/>
        <v>4</v>
      </c>
      <c r="AB24" s="20"/>
    </row>
    <row r="25" spans="2:28" ht="13.5">
      <c r="B25" s="4">
        <v>8</v>
      </c>
      <c r="C25" s="3" t="s">
        <v>17</v>
      </c>
      <c r="D25" s="9">
        <v>6</v>
      </c>
      <c r="E25" s="9" t="s">
        <v>14</v>
      </c>
      <c r="F25" s="9">
        <v>1</v>
      </c>
      <c r="G25" s="9" t="s">
        <v>14</v>
      </c>
      <c r="H25" s="9">
        <v>2</v>
      </c>
      <c r="I25" s="9" t="s">
        <v>13</v>
      </c>
      <c r="J25" s="5">
        <f t="shared" si="9"/>
        <v>1</v>
      </c>
      <c r="K25" s="6" t="s">
        <v>40</v>
      </c>
      <c r="L25" s="7">
        <f t="shared" si="10"/>
        <v>2</v>
      </c>
      <c r="N25" s="36"/>
      <c r="P25" s="28" t="s">
        <v>32</v>
      </c>
      <c r="Q25" s="1">
        <f t="shared" si="7"/>
        <v>6</v>
      </c>
      <c r="R25" s="1">
        <v>3</v>
      </c>
      <c r="S25" s="1">
        <v>3</v>
      </c>
      <c r="T25" s="10">
        <f t="shared" si="11"/>
        <v>0.5</v>
      </c>
      <c r="U25" s="1">
        <v>0</v>
      </c>
      <c r="V25" s="1">
        <v>2</v>
      </c>
      <c r="W25" s="31">
        <f t="shared" si="2"/>
        <v>13</v>
      </c>
      <c r="X25" s="31">
        <f t="shared" si="3"/>
        <v>8</v>
      </c>
      <c r="Y25" s="31">
        <f t="shared" si="4"/>
        <v>9</v>
      </c>
      <c r="Z25" s="31">
        <f t="shared" si="5"/>
        <v>7</v>
      </c>
      <c r="AA25" s="31">
        <f t="shared" si="6"/>
        <v>9</v>
      </c>
      <c r="AB25" s="20"/>
    </row>
    <row r="26" spans="2:28" ht="13.5">
      <c r="B26" s="38" t="s">
        <v>69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N26" s="36"/>
      <c r="P26" s="3" t="s">
        <v>15</v>
      </c>
      <c r="Q26" s="1">
        <f t="shared" si="7"/>
        <v>3</v>
      </c>
      <c r="R26" s="1">
        <v>3</v>
      </c>
      <c r="S26" s="1">
        <v>0</v>
      </c>
      <c r="T26" s="10">
        <f t="shared" si="11"/>
        <v>1</v>
      </c>
      <c r="U26" s="1">
        <v>1</v>
      </c>
      <c r="V26" s="1">
        <v>1</v>
      </c>
      <c r="W26" s="32">
        <f t="shared" si="2"/>
        <v>1</v>
      </c>
      <c r="X26" s="31">
        <f t="shared" si="3"/>
        <v>8</v>
      </c>
      <c r="Y26" s="31">
        <f t="shared" si="4"/>
        <v>14</v>
      </c>
      <c r="Z26" s="32">
        <f t="shared" si="5"/>
        <v>3</v>
      </c>
      <c r="AA26" s="31">
        <f t="shared" si="6"/>
        <v>14</v>
      </c>
      <c r="AB26" s="20"/>
    </row>
    <row r="27" spans="2:28" ht="13.5">
      <c r="B27" s="51" t="s">
        <v>9</v>
      </c>
      <c r="C27" s="52"/>
      <c r="D27" s="53" t="s">
        <v>0</v>
      </c>
      <c r="E27" s="52"/>
      <c r="F27" s="53" t="s">
        <v>1</v>
      </c>
      <c r="G27" s="52"/>
      <c r="H27" s="53" t="s">
        <v>2</v>
      </c>
      <c r="I27" s="52"/>
      <c r="J27" s="48" t="s">
        <v>39</v>
      </c>
      <c r="K27" s="49"/>
      <c r="L27" s="50"/>
      <c r="P27" s="28" t="s">
        <v>26</v>
      </c>
      <c r="Q27" s="1">
        <f t="shared" si="7"/>
        <v>3</v>
      </c>
      <c r="R27" s="1">
        <v>1</v>
      </c>
      <c r="S27" s="1">
        <v>2</v>
      </c>
      <c r="T27" s="10">
        <f t="shared" si="11"/>
        <v>0.3333333333333333</v>
      </c>
      <c r="U27" s="1">
        <v>0</v>
      </c>
      <c r="V27" s="1">
        <v>1</v>
      </c>
      <c r="W27" s="31">
        <f t="shared" si="2"/>
        <v>16</v>
      </c>
      <c r="X27" s="31">
        <f t="shared" si="3"/>
        <v>19</v>
      </c>
      <c r="Y27" s="31">
        <f t="shared" si="4"/>
        <v>14</v>
      </c>
      <c r="Z27" s="31">
        <f t="shared" si="5"/>
        <v>7</v>
      </c>
      <c r="AA27" s="31">
        <f t="shared" si="6"/>
        <v>14</v>
      </c>
      <c r="AB27" s="20"/>
    </row>
    <row r="28" spans="2:28" ht="13.5">
      <c r="B28" s="2">
        <v>1</v>
      </c>
      <c r="C28" s="3" t="s">
        <v>7</v>
      </c>
      <c r="D28" s="2">
        <v>4</v>
      </c>
      <c r="E28" s="4" t="s">
        <v>3</v>
      </c>
      <c r="F28" s="2">
        <v>3</v>
      </c>
      <c r="G28" s="4" t="s">
        <v>4</v>
      </c>
      <c r="H28" s="2">
        <v>2</v>
      </c>
      <c r="I28" s="4" t="s">
        <v>4</v>
      </c>
      <c r="J28" s="5">
        <f>COUNTIF(D28:I28,"○")</f>
        <v>1</v>
      </c>
      <c r="K28" s="6" t="s">
        <v>40</v>
      </c>
      <c r="L28" s="7">
        <f>COUNTIF(D28:I28,"×")</f>
        <v>2</v>
      </c>
      <c r="P28" s="3" t="s">
        <v>8</v>
      </c>
      <c r="Q28" s="1">
        <f t="shared" si="7"/>
        <v>20</v>
      </c>
      <c r="R28" s="1">
        <v>11</v>
      </c>
      <c r="S28" s="1">
        <v>9</v>
      </c>
      <c r="T28" s="10">
        <f t="shared" si="11"/>
        <v>0.55</v>
      </c>
      <c r="U28" s="1">
        <v>1</v>
      </c>
      <c r="V28" s="1">
        <v>7</v>
      </c>
      <c r="W28" s="31">
        <f t="shared" si="2"/>
        <v>11</v>
      </c>
      <c r="X28" s="32">
        <f t="shared" si="3"/>
        <v>1</v>
      </c>
      <c r="Y28" s="32">
        <f t="shared" si="4"/>
        <v>1</v>
      </c>
      <c r="Z28" s="32">
        <f t="shared" si="5"/>
        <v>3</v>
      </c>
      <c r="AA28" s="32">
        <f t="shared" si="6"/>
        <v>1</v>
      </c>
      <c r="AB28" s="20"/>
    </row>
    <row r="29" spans="2:28" ht="13.5">
      <c r="B29" s="4">
        <v>2</v>
      </c>
      <c r="C29" s="3" t="s">
        <v>8</v>
      </c>
      <c r="D29" s="4">
        <v>3</v>
      </c>
      <c r="E29" s="4" t="s">
        <v>4</v>
      </c>
      <c r="F29" s="4">
        <v>1</v>
      </c>
      <c r="G29" s="4" t="s">
        <v>4</v>
      </c>
      <c r="H29" s="4">
        <v>1</v>
      </c>
      <c r="I29" s="4" t="s">
        <v>3</v>
      </c>
      <c r="J29" s="5">
        <f>COUNTIF(D29:I29,"○")</f>
        <v>1</v>
      </c>
      <c r="K29" s="6" t="s">
        <v>40</v>
      </c>
      <c r="L29" s="7">
        <f>COUNTIF(D29:I29,"×")</f>
        <v>2</v>
      </c>
      <c r="P29" s="28" t="s">
        <v>17</v>
      </c>
      <c r="Q29" s="1">
        <f t="shared" si="7"/>
        <v>6</v>
      </c>
      <c r="R29" s="1">
        <v>3</v>
      </c>
      <c r="S29" s="1">
        <v>3</v>
      </c>
      <c r="T29" s="10">
        <f t="shared" si="11"/>
        <v>0.5</v>
      </c>
      <c r="U29" s="1">
        <v>0</v>
      </c>
      <c r="V29" s="1">
        <v>2</v>
      </c>
      <c r="W29" s="31">
        <f t="shared" si="2"/>
        <v>13</v>
      </c>
      <c r="X29" s="31">
        <f t="shared" si="3"/>
        <v>8</v>
      </c>
      <c r="Y29" s="31">
        <f t="shared" si="4"/>
        <v>9</v>
      </c>
      <c r="Z29" s="31">
        <f t="shared" si="5"/>
        <v>7</v>
      </c>
      <c r="AA29" s="31">
        <f t="shared" si="6"/>
        <v>9</v>
      </c>
      <c r="AB29" s="20"/>
    </row>
    <row r="30" spans="2:28" ht="13.5">
      <c r="B30" s="4">
        <v>3</v>
      </c>
      <c r="C30" s="3" t="s">
        <v>61</v>
      </c>
      <c r="D30" s="4">
        <v>2</v>
      </c>
      <c r="E30" s="4" t="s">
        <v>3</v>
      </c>
      <c r="F30" s="4">
        <v>1</v>
      </c>
      <c r="G30" s="4" t="s">
        <v>3</v>
      </c>
      <c r="H30" s="4">
        <v>4</v>
      </c>
      <c r="I30" s="4" t="s">
        <v>4</v>
      </c>
      <c r="J30" s="5">
        <f>COUNTIF(D30:I30,"○")</f>
        <v>2</v>
      </c>
      <c r="K30" s="6" t="s">
        <v>40</v>
      </c>
      <c r="L30" s="7">
        <f>COUNTIF(D30:I30,"×")</f>
        <v>1</v>
      </c>
      <c r="M30" s="34" t="s">
        <v>68</v>
      </c>
      <c r="P30" s="28" t="s">
        <v>38</v>
      </c>
      <c r="Q30" s="1">
        <f t="shared" si="7"/>
        <v>3</v>
      </c>
      <c r="R30" s="1">
        <v>2</v>
      </c>
      <c r="S30" s="1">
        <v>1</v>
      </c>
      <c r="T30" s="10">
        <f t="shared" si="11"/>
        <v>0.6666666666666666</v>
      </c>
      <c r="U30" s="1">
        <v>0</v>
      </c>
      <c r="V30" s="1">
        <v>1</v>
      </c>
      <c r="W30" s="31">
        <f t="shared" si="2"/>
        <v>4</v>
      </c>
      <c r="X30" s="31">
        <f t="shared" si="3"/>
        <v>13</v>
      </c>
      <c r="Y30" s="31">
        <f t="shared" si="4"/>
        <v>14</v>
      </c>
      <c r="Z30" s="31">
        <f t="shared" si="5"/>
        <v>7</v>
      </c>
      <c r="AA30" s="31">
        <f t="shared" si="6"/>
        <v>14</v>
      </c>
      <c r="AB30" s="20"/>
    </row>
    <row r="31" spans="2:28" ht="13.5">
      <c r="B31" s="4">
        <v>4</v>
      </c>
      <c r="C31" s="3" t="s">
        <v>58</v>
      </c>
      <c r="D31" s="4">
        <v>1</v>
      </c>
      <c r="E31" s="4" t="s">
        <v>4</v>
      </c>
      <c r="F31" s="4">
        <v>2</v>
      </c>
      <c r="G31" s="4" t="s">
        <v>3</v>
      </c>
      <c r="H31" s="4">
        <v>3</v>
      </c>
      <c r="I31" s="4" t="s">
        <v>3</v>
      </c>
      <c r="J31" s="5">
        <f>COUNTIF(D31:I31,"○")</f>
        <v>2</v>
      </c>
      <c r="K31" s="6" t="s">
        <v>40</v>
      </c>
      <c r="L31" s="7">
        <f>COUNTIF(D31:I31,"×")</f>
        <v>1</v>
      </c>
      <c r="M31" s="34" t="s">
        <v>68</v>
      </c>
      <c r="P31" s="28" t="s">
        <v>22</v>
      </c>
      <c r="Q31" s="1">
        <f t="shared" si="7"/>
        <v>3</v>
      </c>
      <c r="R31" s="1">
        <v>3</v>
      </c>
      <c r="S31" s="1">
        <v>0</v>
      </c>
      <c r="T31" s="10">
        <f t="shared" si="11"/>
        <v>1</v>
      </c>
      <c r="U31" s="1">
        <v>0</v>
      </c>
      <c r="V31" s="1">
        <v>1</v>
      </c>
      <c r="W31" s="32">
        <f t="shared" si="2"/>
        <v>1</v>
      </c>
      <c r="X31" s="31">
        <f t="shared" si="3"/>
        <v>8</v>
      </c>
      <c r="Y31" s="31">
        <f t="shared" si="4"/>
        <v>14</v>
      </c>
      <c r="Z31" s="31">
        <f t="shared" si="5"/>
        <v>7</v>
      </c>
      <c r="AA31" s="31">
        <f t="shared" si="6"/>
        <v>14</v>
      </c>
      <c r="AB31" s="20"/>
    </row>
    <row r="32" spans="2:27" ht="13.5">
      <c r="B32" s="38" t="s">
        <v>70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P32" s="28" t="s">
        <v>25</v>
      </c>
      <c r="Q32" s="1">
        <f t="shared" si="7"/>
        <v>9</v>
      </c>
      <c r="R32" s="1">
        <v>3</v>
      </c>
      <c r="S32" s="1">
        <v>6</v>
      </c>
      <c r="T32" s="10">
        <f t="shared" si="11"/>
        <v>0.3333333333333333</v>
      </c>
      <c r="U32" s="1">
        <v>0</v>
      </c>
      <c r="V32" s="1">
        <v>3</v>
      </c>
      <c r="W32" s="31">
        <f t="shared" si="2"/>
        <v>16</v>
      </c>
      <c r="X32" s="31">
        <f t="shared" si="3"/>
        <v>8</v>
      </c>
      <c r="Y32" s="31">
        <f t="shared" si="4"/>
        <v>7</v>
      </c>
      <c r="Z32" s="31">
        <f t="shared" si="5"/>
        <v>7</v>
      </c>
      <c r="AA32" s="31">
        <f t="shared" si="6"/>
        <v>7</v>
      </c>
    </row>
    <row r="33" spans="2:26" ht="13.5">
      <c r="B33" s="51" t="s">
        <v>9</v>
      </c>
      <c r="C33" s="52"/>
      <c r="D33" s="53" t="s">
        <v>0</v>
      </c>
      <c r="E33" s="52"/>
      <c r="F33" s="53" t="s">
        <v>1</v>
      </c>
      <c r="G33" s="52"/>
      <c r="H33" s="53" t="s">
        <v>2</v>
      </c>
      <c r="I33" s="52"/>
      <c r="J33" s="48" t="s">
        <v>39</v>
      </c>
      <c r="K33" s="49"/>
      <c r="L33" s="50"/>
      <c r="P33" s="26"/>
      <c r="Q33" s="26"/>
      <c r="R33" s="26"/>
      <c r="S33" s="26"/>
      <c r="T33" s="27"/>
      <c r="U33" s="26"/>
      <c r="V33" s="26"/>
      <c r="W33" s="24"/>
      <c r="X33" s="17"/>
      <c r="Y33"/>
      <c r="Z33" s="23"/>
    </row>
    <row r="34" spans="2:28" ht="13.5">
      <c r="B34" s="2">
        <v>1</v>
      </c>
      <c r="C34" s="3" t="s">
        <v>30</v>
      </c>
      <c r="D34" s="2">
        <v>8</v>
      </c>
      <c r="E34" s="4" t="s">
        <v>13</v>
      </c>
      <c r="F34" s="2">
        <v>2</v>
      </c>
      <c r="G34" s="4" t="s">
        <v>14</v>
      </c>
      <c r="H34" s="2">
        <v>5</v>
      </c>
      <c r="I34" s="4" t="s">
        <v>14</v>
      </c>
      <c r="J34" s="5">
        <f aca="true" t="shared" si="12" ref="J34:J43">COUNTIF(D34:I34,"○")</f>
        <v>1</v>
      </c>
      <c r="K34" s="6" t="s">
        <v>40</v>
      </c>
      <c r="L34" s="7">
        <f aca="true" t="shared" si="13" ref="L34:L43">COUNTIF(D34:I34,"×")</f>
        <v>2</v>
      </c>
      <c r="P34" s="16" t="s">
        <v>49</v>
      </c>
      <c r="Q34"/>
      <c r="R34" s="23"/>
      <c r="S34" s="17" t="s">
        <v>51</v>
      </c>
      <c r="T34"/>
      <c r="U34" s="23"/>
      <c r="V34" s="17" t="s">
        <v>55</v>
      </c>
      <c r="W34"/>
      <c r="X34" s="23"/>
      <c r="Y34" s="17" t="s">
        <v>57</v>
      </c>
      <c r="Z34"/>
      <c r="AA34" s="23"/>
      <c r="AB34" s="20"/>
    </row>
    <row r="35" spans="2:28" ht="13.5">
      <c r="B35" s="4">
        <v>2</v>
      </c>
      <c r="C35" s="3" t="s">
        <v>24</v>
      </c>
      <c r="D35" s="4">
        <v>10</v>
      </c>
      <c r="E35" s="4" t="s">
        <v>13</v>
      </c>
      <c r="F35" s="4">
        <v>1</v>
      </c>
      <c r="G35" s="4" t="s">
        <v>13</v>
      </c>
      <c r="H35" s="4">
        <v>3</v>
      </c>
      <c r="I35" s="4" t="s">
        <v>14</v>
      </c>
      <c r="J35" s="5">
        <f t="shared" si="12"/>
        <v>2</v>
      </c>
      <c r="K35" s="6" t="s">
        <v>40</v>
      </c>
      <c r="L35" s="7">
        <f t="shared" si="13"/>
        <v>1</v>
      </c>
      <c r="P35" s="15" t="s">
        <v>52</v>
      </c>
      <c r="Q35" s="23" t="str">
        <f>INDEX($P$7:$P$32,MATCH(R35,$T$7:$T$32,0))</f>
        <v>星野良生</v>
      </c>
      <c r="R35" s="22">
        <f>LARGE(T7:T32,1)</f>
        <v>1</v>
      </c>
      <c r="S35" s="15" t="s">
        <v>52</v>
      </c>
      <c r="T35" s="29" t="str">
        <f>INDEX($P$7:$P$32,MATCH(LARGE($Q$7:$Q$32,1),$Q$7:$Q$32,0))</f>
        <v>宮原洋介</v>
      </c>
      <c r="U35" s="23" t="str">
        <f>LARGE($Q$7:$Q$32,1)&amp;"局"</f>
        <v>20局</v>
      </c>
      <c r="V35" s="15" t="s">
        <v>52</v>
      </c>
      <c r="W35" s="29" t="str">
        <f>INDEX($P$7:$P$32,MATCH(LARGE($U$7:$U$32,1),$U$7:$U$32,0))</f>
        <v>河崎素良</v>
      </c>
      <c r="X35" s="23" t="str">
        <f>LARGE($U$7:$U$32,1)&amp;"回"</f>
        <v>2回</v>
      </c>
      <c r="Y35" s="15" t="s">
        <v>52</v>
      </c>
      <c r="Z35" s="29" t="str">
        <f>INDEX($P$7:$P$32,MATCH(LARGE($V$7:$V$32,1),$V$7:$V$32,0))</f>
        <v>宮原洋介</v>
      </c>
      <c r="AA35" s="23" t="str">
        <f>LARGE($V$7:$V$32,1)&amp;"回"</f>
        <v>7回</v>
      </c>
      <c r="AB35" s="20"/>
    </row>
    <row r="36" spans="2:28" ht="13.5">
      <c r="B36" s="4">
        <v>3</v>
      </c>
      <c r="C36" s="3" t="s">
        <v>27</v>
      </c>
      <c r="D36" s="4">
        <v>4</v>
      </c>
      <c r="E36" s="4" t="s">
        <v>13</v>
      </c>
      <c r="F36" s="4">
        <v>5</v>
      </c>
      <c r="G36" s="4" t="s">
        <v>13</v>
      </c>
      <c r="H36" s="4">
        <v>2</v>
      </c>
      <c r="I36" s="4" t="s">
        <v>13</v>
      </c>
      <c r="J36" s="5">
        <f t="shared" si="12"/>
        <v>3</v>
      </c>
      <c r="K36" s="6" t="s">
        <v>40</v>
      </c>
      <c r="L36" s="7">
        <f t="shared" si="13"/>
        <v>0</v>
      </c>
      <c r="M36" s="34" t="s">
        <v>41</v>
      </c>
      <c r="P36" s="15" t="s">
        <v>53</v>
      </c>
      <c r="Q36" s="23" t="s">
        <v>44</v>
      </c>
      <c r="R36" s="22">
        <f>LARGE(T7:T32,2)</f>
        <v>1</v>
      </c>
      <c r="S36" s="15" t="s">
        <v>53</v>
      </c>
      <c r="T36" s="29" t="str">
        <f>INDEX($P$7:$P$32,MATCH(LARGE($Q$7:$Q$32,2),$Q$7:$Q$32,0))</f>
        <v>入江明</v>
      </c>
      <c r="U36" s="23" t="str">
        <f>LARGE($Q$7:$Q$32,2)&amp;"局"</f>
        <v>18局</v>
      </c>
      <c r="V36" s="15" t="s">
        <v>52</v>
      </c>
      <c r="W36" s="29" t="s">
        <v>11</v>
      </c>
      <c r="X36" s="23" t="str">
        <f>LARGE($U$7:$U$32,2)&amp;"回"</f>
        <v>2回</v>
      </c>
      <c r="Y36" s="15" t="s">
        <v>53</v>
      </c>
      <c r="Z36" s="29" t="str">
        <f>INDEX($P$7:$P$32,MATCH(LARGE($V$7:$V$32,2),$V$7:$V$32,0))</f>
        <v>入江明</v>
      </c>
      <c r="AA36" s="23" t="str">
        <f>LARGE($V$7:$V$32,2)&amp;"回"</f>
        <v>6回</v>
      </c>
      <c r="AB36" s="20"/>
    </row>
    <row r="37" spans="2:28" ht="13.5">
      <c r="B37" s="4">
        <v>4</v>
      </c>
      <c r="C37" s="3" t="s">
        <v>28</v>
      </c>
      <c r="D37" s="4">
        <v>3</v>
      </c>
      <c r="E37" s="4" t="s">
        <v>14</v>
      </c>
      <c r="F37" s="4">
        <v>6</v>
      </c>
      <c r="G37" s="4" t="s">
        <v>13</v>
      </c>
      <c r="H37" s="4">
        <v>8</v>
      </c>
      <c r="I37" s="4" t="s">
        <v>14</v>
      </c>
      <c r="J37" s="5">
        <f t="shared" si="12"/>
        <v>1</v>
      </c>
      <c r="K37" s="6" t="s">
        <v>40</v>
      </c>
      <c r="L37" s="7">
        <f t="shared" si="13"/>
        <v>2</v>
      </c>
      <c r="P37" s="15" t="s">
        <v>53</v>
      </c>
      <c r="Q37" s="23" t="str">
        <f>INDEX($P$7:$P$32,MATCH(R37,$T$7:$T$32,0))</f>
        <v>原司</v>
      </c>
      <c r="R37" s="22">
        <f>LARGE(T7:T32,3)</f>
        <v>0.6923076923076923</v>
      </c>
      <c r="S37" s="15" t="s">
        <v>54</v>
      </c>
      <c r="T37" s="29" t="str">
        <f>INDEX($P$7:$P$32,MATCH(LARGE($Q$7:$Q$32,3),$Q$7:$Q$32,0))</f>
        <v>北川馨</v>
      </c>
      <c r="U37" s="23" t="str">
        <f>LARGE($Q$7:$Q$32,3)&amp;"局"</f>
        <v>17局</v>
      </c>
      <c r="V37" s="15" t="s">
        <v>53</v>
      </c>
      <c r="W37" s="29" t="s">
        <v>31</v>
      </c>
      <c r="X37" s="23" t="str">
        <f>LARGE($U$7:$U$32,3)&amp;"回"</f>
        <v>1回</v>
      </c>
      <c r="Y37" s="15" t="s">
        <v>53</v>
      </c>
      <c r="Z37" s="29" t="s">
        <v>10</v>
      </c>
      <c r="AA37" s="23" t="str">
        <f>LARGE($V$7:$V$32,3)&amp;"回"</f>
        <v>6回</v>
      </c>
      <c r="AB37" s="20"/>
    </row>
    <row r="38" spans="2:28" ht="13.5">
      <c r="B38" s="4">
        <v>5</v>
      </c>
      <c r="C38" s="3" t="s">
        <v>11</v>
      </c>
      <c r="D38" s="8"/>
      <c r="E38" s="8"/>
      <c r="F38" s="4">
        <v>3</v>
      </c>
      <c r="G38" s="4" t="s">
        <v>14</v>
      </c>
      <c r="H38" s="4">
        <v>1</v>
      </c>
      <c r="I38" s="4" t="s">
        <v>13</v>
      </c>
      <c r="J38" s="5">
        <f t="shared" si="12"/>
        <v>1</v>
      </c>
      <c r="K38" s="6" t="s">
        <v>40</v>
      </c>
      <c r="L38" s="7">
        <f t="shared" si="13"/>
        <v>1</v>
      </c>
      <c r="P38" s="17" t="s">
        <v>50</v>
      </c>
      <c r="Q38" s="23"/>
      <c r="R38" s="23"/>
      <c r="S38" s="15"/>
      <c r="T38" s="29"/>
      <c r="U38" s="23"/>
      <c r="V38" s="15" t="s">
        <v>53</v>
      </c>
      <c r="W38" s="29" t="s">
        <v>23</v>
      </c>
      <c r="X38" s="23" t="str">
        <f>LARGE($U$7:$U$32,4)&amp;"回"</f>
        <v>1回</v>
      </c>
      <c r="Y38" s="15"/>
      <c r="Z38" s="25"/>
      <c r="AA38" s="23"/>
      <c r="AB38" s="20"/>
    </row>
    <row r="39" spans="2:27" ht="13.5">
      <c r="B39" s="4">
        <v>6</v>
      </c>
      <c r="C39" s="3" t="s">
        <v>5</v>
      </c>
      <c r="D39" s="4">
        <v>9</v>
      </c>
      <c r="E39" s="4" t="s">
        <v>14</v>
      </c>
      <c r="F39" s="4">
        <v>4</v>
      </c>
      <c r="G39" s="4" t="s">
        <v>14</v>
      </c>
      <c r="H39" s="4">
        <v>10</v>
      </c>
      <c r="I39" s="4" t="s">
        <v>14</v>
      </c>
      <c r="J39" s="5">
        <f t="shared" si="12"/>
        <v>0</v>
      </c>
      <c r="K39" s="6" t="s">
        <v>40</v>
      </c>
      <c r="L39" s="7">
        <f t="shared" si="13"/>
        <v>3</v>
      </c>
      <c r="P39" s="15" t="s">
        <v>52</v>
      </c>
      <c r="Q39" s="23" t="str">
        <f>INDEX($P$7:$P$32,MATCH(LARGE($R$7:$R$32,1),$R$7:$R$32,0))</f>
        <v>北川馨</v>
      </c>
      <c r="R39" s="23" t="str">
        <f>LARGE($R$7:$R$32,1)&amp;"勝"</f>
        <v>11勝</v>
      </c>
      <c r="S39" s="15"/>
      <c r="T39" s="29"/>
      <c r="U39" s="23"/>
      <c r="V39" s="15" t="s">
        <v>53</v>
      </c>
      <c r="W39" s="25" t="s">
        <v>15</v>
      </c>
      <c r="X39" s="23" t="str">
        <f>LARGE($U$7:$U$32,5)&amp;"回"</f>
        <v>1回</v>
      </c>
      <c r="Y39" s="15"/>
      <c r="Z39" s="25"/>
      <c r="AA39" s="23"/>
    </row>
    <row r="40" spans="2:27" ht="13.5">
      <c r="B40" s="4">
        <v>7</v>
      </c>
      <c r="C40" s="3" t="s">
        <v>23</v>
      </c>
      <c r="D40" s="8"/>
      <c r="E40" s="8"/>
      <c r="F40" s="4">
        <v>9</v>
      </c>
      <c r="G40" s="4" t="s">
        <v>13</v>
      </c>
      <c r="H40" s="8"/>
      <c r="I40" s="8"/>
      <c r="J40" s="5">
        <f t="shared" si="12"/>
        <v>1</v>
      </c>
      <c r="K40" s="6" t="s">
        <v>40</v>
      </c>
      <c r="L40" s="7">
        <f t="shared" si="13"/>
        <v>0</v>
      </c>
      <c r="P40" s="15" t="s">
        <v>52</v>
      </c>
      <c r="Q40" s="23" t="s">
        <v>75</v>
      </c>
      <c r="R40" s="23" t="str">
        <f>LARGE($R$7:$R$32,2)&amp;"勝"</f>
        <v>11勝</v>
      </c>
      <c r="S40" s="15"/>
      <c r="T40" s="29"/>
      <c r="U40" s="23"/>
      <c r="V40" s="15" t="s">
        <v>53</v>
      </c>
      <c r="W40" s="25" t="s">
        <v>8</v>
      </c>
      <c r="X40" s="23" t="str">
        <f>LARGE($U$7:$U$32,6)&amp;"回"</f>
        <v>1回</v>
      </c>
      <c r="Y40" s="15"/>
      <c r="Z40" s="25"/>
      <c r="AA40" s="23"/>
    </row>
    <row r="41" spans="2:27" ht="13.5">
      <c r="B41" s="4">
        <v>8</v>
      </c>
      <c r="C41" s="3" t="s">
        <v>32</v>
      </c>
      <c r="D41" s="4">
        <v>1</v>
      </c>
      <c r="E41" s="4" t="s">
        <v>14</v>
      </c>
      <c r="F41" s="4">
        <v>10</v>
      </c>
      <c r="G41" s="4" t="s">
        <v>13</v>
      </c>
      <c r="H41" s="4">
        <v>4</v>
      </c>
      <c r="I41" s="4" t="s">
        <v>13</v>
      </c>
      <c r="J41" s="5">
        <f t="shared" si="12"/>
        <v>2</v>
      </c>
      <c r="K41" s="6" t="s">
        <v>40</v>
      </c>
      <c r="L41" s="7">
        <f t="shared" si="13"/>
        <v>1</v>
      </c>
      <c r="P41" s="15" t="s">
        <v>54</v>
      </c>
      <c r="Q41" s="23" t="str">
        <f>INDEX($P$7:$P$32,MATCH(LARGE($R$7:$R$32,3),$R$7:$R$32,0))</f>
        <v>入江明</v>
      </c>
      <c r="R41" s="23" t="str">
        <f>LARGE($R$7:$R$32,3)&amp;"勝"</f>
        <v>10勝</v>
      </c>
      <c r="S41" s="15"/>
      <c r="T41" s="25"/>
      <c r="U41" s="23"/>
      <c r="V41" s="15"/>
      <c r="X41" s="23"/>
      <c r="Y41" s="15"/>
      <c r="Z41" s="25"/>
      <c r="AA41" s="23"/>
    </row>
    <row r="42" spans="2:24" ht="13.5">
      <c r="B42" s="4">
        <v>9</v>
      </c>
      <c r="C42" s="3" t="s">
        <v>8</v>
      </c>
      <c r="D42" s="4">
        <v>6</v>
      </c>
      <c r="E42" s="4" t="s">
        <v>13</v>
      </c>
      <c r="F42" s="4">
        <v>7</v>
      </c>
      <c r="G42" s="4" t="s">
        <v>14</v>
      </c>
      <c r="H42" s="8"/>
      <c r="I42" s="8"/>
      <c r="J42" s="5">
        <f t="shared" si="12"/>
        <v>1</v>
      </c>
      <c r="K42" s="6" t="s">
        <v>40</v>
      </c>
      <c r="L42" s="7">
        <f t="shared" si="13"/>
        <v>1</v>
      </c>
      <c r="P42" s="15"/>
      <c r="Q42" s="23"/>
      <c r="R42" s="23"/>
      <c r="S42" s="26"/>
      <c r="V42" s="15"/>
      <c r="X42" s="23"/>
    </row>
    <row r="43" spans="2:24" ht="13.5">
      <c r="B43" s="4">
        <v>10</v>
      </c>
      <c r="C43" s="3" t="s">
        <v>25</v>
      </c>
      <c r="D43" s="4">
        <v>2</v>
      </c>
      <c r="E43" s="4" t="s">
        <v>14</v>
      </c>
      <c r="F43" s="4">
        <v>8</v>
      </c>
      <c r="G43" s="4" t="s">
        <v>14</v>
      </c>
      <c r="H43" s="4">
        <v>6</v>
      </c>
      <c r="I43" s="4" t="s">
        <v>13</v>
      </c>
      <c r="J43" s="5">
        <f t="shared" si="12"/>
        <v>1</v>
      </c>
      <c r="K43" s="6" t="s">
        <v>40</v>
      </c>
      <c r="L43" s="7">
        <f t="shared" si="13"/>
        <v>2</v>
      </c>
      <c r="P43" s="15"/>
      <c r="Q43" s="23"/>
      <c r="R43" s="23"/>
      <c r="S43" s="26"/>
      <c r="V43" s="15"/>
      <c r="X43" s="23"/>
    </row>
    <row r="44" spans="2:24" ht="13.5">
      <c r="B44" s="38" t="s">
        <v>71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X44" s="23"/>
    </row>
    <row r="45" spans="2:12" ht="13.5">
      <c r="B45" s="51" t="s">
        <v>9</v>
      </c>
      <c r="C45" s="52"/>
      <c r="D45" s="53" t="s">
        <v>0</v>
      </c>
      <c r="E45" s="52"/>
      <c r="F45" s="53" t="s">
        <v>1</v>
      </c>
      <c r="G45" s="52"/>
      <c r="H45" s="53" t="s">
        <v>2</v>
      </c>
      <c r="I45" s="52"/>
      <c r="J45" s="48" t="s">
        <v>39</v>
      </c>
      <c r="K45" s="49"/>
      <c r="L45" s="50"/>
    </row>
    <row r="46" spans="2:12" ht="13.5">
      <c r="B46" s="2">
        <v>1</v>
      </c>
      <c r="C46" s="3" t="s">
        <v>7</v>
      </c>
      <c r="D46" s="2">
        <v>4</v>
      </c>
      <c r="E46" s="4" t="s">
        <v>4</v>
      </c>
      <c r="F46" s="2">
        <v>3</v>
      </c>
      <c r="G46" s="4" t="s">
        <v>4</v>
      </c>
      <c r="H46" s="2">
        <v>2</v>
      </c>
      <c r="I46" s="4" t="s">
        <v>4</v>
      </c>
      <c r="J46" s="5">
        <f>COUNTIF(D46:I46,"○")</f>
        <v>0</v>
      </c>
      <c r="K46" s="6" t="s">
        <v>40</v>
      </c>
      <c r="L46" s="7">
        <f>COUNTIF(D46:I46,"×")</f>
        <v>3</v>
      </c>
    </row>
    <row r="47" spans="2:12" ht="13.5">
      <c r="B47" s="4">
        <v>2</v>
      </c>
      <c r="C47" s="3" t="s">
        <v>59</v>
      </c>
      <c r="D47" s="4">
        <v>3</v>
      </c>
      <c r="E47" s="4" t="s">
        <v>3</v>
      </c>
      <c r="F47" s="4">
        <v>4</v>
      </c>
      <c r="G47" s="4" t="s">
        <v>4</v>
      </c>
      <c r="H47" s="4">
        <v>1</v>
      </c>
      <c r="I47" s="4" t="s">
        <v>4</v>
      </c>
      <c r="J47" s="5">
        <f>COUNTIF(D47:I47,"○")</f>
        <v>1</v>
      </c>
      <c r="K47" s="6" t="s">
        <v>40</v>
      </c>
      <c r="L47" s="7">
        <f>COUNTIF(D47:I47,"×")</f>
        <v>2</v>
      </c>
    </row>
    <row r="48" spans="2:12" ht="13.5">
      <c r="B48" s="4">
        <v>3</v>
      </c>
      <c r="C48" s="3" t="s">
        <v>60</v>
      </c>
      <c r="D48" s="4">
        <v>2</v>
      </c>
      <c r="E48" s="4" t="s">
        <v>4</v>
      </c>
      <c r="F48" s="4">
        <v>1</v>
      </c>
      <c r="G48" s="4" t="s">
        <v>3</v>
      </c>
      <c r="H48" s="4">
        <v>1</v>
      </c>
      <c r="I48" s="4" t="s">
        <v>3</v>
      </c>
      <c r="J48" s="5">
        <f>COUNTIF(D48:I48,"○")</f>
        <v>2</v>
      </c>
      <c r="K48" s="6" t="s">
        <v>40</v>
      </c>
      <c r="L48" s="7">
        <f>COUNTIF(D48:I48,"×")</f>
        <v>1</v>
      </c>
    </row>
    <row r="49" spans="2:13" ht="13.5">
      <c r="B49" s="4">
        <v>4</v>
      </c>
      <c r="C49" s="3" t="s">
        <v>58</v>
      </c>
      <c r="D49" s="4">
        <v>1</v>
      </c>
      <c r="E49" s="4" t="s">
        <v>3</v>
      </c>
      <c r="F49" s="4">
        <v>2</v>
      </c>
      <c r="G49" s="4" t="s">
        <v>3</v>
      </c>
      <c r="H49" s="4">
        <v>3</v>
      </c>
      <c r="I49" s="4" t="s">
        <v>3</v>
      </c>
      <c r="J49" s="5">
        <f>COUNTIF(D49:I49,"○")</f>
        <v>3</v>
      </c>
      <c r="K49" s="6" t="s">
        <v>40</v>
      </c>
      <c r="L49" s="7">
        <f>COUNTIF(D49:I49,"×")</f>
        <v>0</v>
      </c>
      <c r="M49" s="34" t="s">
        <v>41</v>
      </c>
    </row>
    <row r="50" spans="2:12" ht="13.5">
      <c r="B50" s="38" t="s">
        <v>72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2:12" ht="13.5">
      <c r="B51" s="51" t="s">
        <v>9</v>
      </c>
      <c r="C51" s="52"/>
      <c r="D51" s="53" t="s">
        <v>0</v>
      </c>
      <c r="E51" s="52"/>
      <c r="F51" s="53" t="s">
        <v>1</v>
      </c>
      <c r="G51" s="52"/>
      <c r="H51" s="53" t="s">
        <v>2</v>
      </c>
      <c r="I51" s="52"/>
      <c r="J51" s="48" t="s">
        <v>39</v>
      </c>
      <c r="K51" s="49"/>
      <c r="L51" s="50"/>
    </row>
    <row r="52" spans="2:12" ht="13.5">
      <c r="B52" s="2">
        <v>1</v>
      </c>
      <c r="C52" s="3" t="s">
        <v>33</v>
      </c>
      <c r="D52" s="2">
        <v>9</v>
      </c>
      <c r="E52" s="4" t="s">
        <v>13</v>
      </c>
      <c r="F52" s="2">
        <v>8</v>
      </c>
      <c r="G52" s="4" t="s">
        <v>13</v>
      </c>
      <c r="H52" s="2">
        <v>3</v>
      </c>
      <c r="I52" s="4" t="s">
        <v>14</v>
      </c>
      <c r="J52" s="5">
        <f aca="true" t="shared" si="14" ref="J52:J61">COUNTIF(D52:I52,"○")</f>
        <v>2</v>
      </c>
      <c r="K52" s="6" t="s">
        <v>40</v>
      </c>
      <c r="L52" s="7">
        <f aca="true" t="shared" si="15" ref="L52:L61">COUNTIF(D52:I52,"×")</f>
        <v>1</v>
      </c>
    </row>
    <row r="53" spans="2:12" ht="13.5">
      <c r="B53" s="4">
        <v>2</v>
      </c>
      <c r="C53" s="3" t="s">
        <v>24</v>
      </c>
      <c r="D53" s="4">
        <v>4</v>
      </c>
      <c r="E53" s="4" t="s">
        <v>13</v>
      </c>
      <c r="F53" s="4">
        <v>3</v>
      </c>
      <c r="G53" s="4" t="s">
        <v>14</v>
      </c>
      <c r="H53" s="4">
        <v>7</v>
      </c>
      <c r="I53" s="4" t="s">
        <v>13</v>
      </c>
      <c r="J53" s="5">
        <f t="shared" si="14"/>
        <v>2</v>
      </c>
      <c r="K53" s="6" t="s">
        <v>40</v>
      </c>
      <c r="L53" s="7">
        <f t="shared" si="15"/>
        <v>1</v>
      </c>
    </row>
    <row r="54" spans="2:13" ht="13.5">
      <c r="B54" s="4">
        <v>3</v>
      </c>
      <c r="C54" s="3" t="s">
        <v>27</v>
      </c>
      <c r="D54" s="4">
        <v>6</v>
      </c>
      <c r="E54" s="4" t="s">
        <v>13</v>
      </c>
      <c r="F54" s="4">
        <v>2</v>
      </c>
      <c r="G54" s="4" t="s">
        <v>13</v>
      </c>
      <c r="H54" s="4">
        <v>1</v>
      </c>
      <c r="I54" s="4" t="s">
        <v>13</v>
      </c>
      <c r="J54" s="5">
        <f t="shared" si="14"/>
        <v>3</v>
      </c>
      <c r="K54" s="6" t="s">
        <v>40</v>
      </c>
      <c r="L54" s="7">
        <f t="shared" si="15"/>
        <v>0</v>
      </c>
      <c r="M54" s="34" t="s">
        <v>41</v>
      </c>
    </row>
    <row r="55" spans="2:12" ht="13.5">
      <c r="B55" s="4">
        <v>4</v>
      </c>
      <c r="C55" s="3" t="s">
        <v>28</v>
      </c>
      <c r="D55" s="4">
        <v>2</v>
      </c>
      <c r="E55" s="4" t="s">
        <v>14</v>
      </c>
      <c r="F55" s="4">
        <v>5</v>
      </c>
      <c r="G55" s="4" t="s">
        <v>14</v>
      </c>
      <c r="H55" s="4">
        <v>6</v>
      </c>
      <c r="I55" s="4" t="s">
        <v>14</v>
      </c>
      <c r="J55" s="5">
        <f t="shared" si="14"/>
        <v>0</v>
      </c>
      <c r="K55" s="6" t="s">
        <v>40</v>
      </c>
      <c r="L55" s="7">
        <f t="shared" si="15"/>
        <v>3</v>
      </c>
    </row>
    <row r="56" spans="2:12" ht="13.5">
      <c r="B56" s="4">
        <v>5</v>
      </c>
      <c r="C56" s="3" t="s">
        <v>11</v>
      </c>
      <c r="D56" s="4">
        <v>7</v>
      </c>
      <c r="E56" s="4" t="s">
        <v>14</v>
      </c>
      <c r="F56" s="4">
        <v>4</v>
      </c>
      <c r="G56" s="4" t="s">
        <v>13</v>
      </c>
      <c r="H56" s="4">
        <v>8</v>
      </c>
      <c r="I56" s="4" t="s">
        <v>14</v>
      </c>
      <c r="J56" s="5">
        <f t="shared" si="14"/>
        <v>1</v>
      </c>
      <c r="K56" s="6" t="s">
        <v>40</v>
      </c>
      <c r="L56" s="7">
        <f t="shared" si="15"/>
        <v>2</v>
      </c>
    </row>
    <row r="57" spans="2:12" ht="13.5">
      <c r="B57" s="4">
        <v>6</v>
      </c>
      <c r="C57" s="3" t="s">
        <v>5</v>
      </c>
      <c r="D57" s="4">
        <v>3</v>
      </c>
      <c r="E57" s="4" t="s">
        <v>14</v>
      </c>
      <c r="F57" s="4">
        <v>9</v>
      </c>
      <c r="G57" s="4" t="s">
        <v>14</v>
      </c>
      <c r="H57" s="4">
        <v>4</v>
      </c>
      <c r="I57" s="4" t="s">
        <v>13</v>
      </c>
      <c r="J57" s="5">
        <f t="shared" si="14"/>
        <v>1</v>
      </c>
      <c r="K57" s="6" t="s">
        <v>40</v>
      </c>
      <c r="L57" s="7">
        <f t="shared" si="15"/>
        <v>2</v>
      </c>
    </row>
    <row r="58" spans="2:12" ht="13.5">
      <c r="B58" s="4">
        <v>7</v>
      </c>
      <c r="C58" s="3" t="s">
        <v>34</v>
      </c>
      <c r="D58" s="4">
        <v>5</v>
      </c>
      <c r="E58" s="4" t="s">
        <v>13</v>
      </c>
      <c r="F58" s="4">
        <v>10</v>
      </c>
      <c r="G58" s="4" t="s">
        <v>14</v>
      </c>
      <c r="H58" s="4">
        <v>2</v>
      </c>
      <c r="I58" s="4" t="s">
        <v>14</v>
      </c>
      <c r="J58" s="5">
        <f t="shared" si="14"/>
        <v>1</v>
      </c>
      <c r="K58" s="6" t="s">
        <v>40</v>
      </c>
      <c r="L58" s="7">
        <f t="shared" si="15"/>
        <v>2</v>
      </c>
    </row>
    <row r="59" spans="2:12" ht="13.5">
      <c r="B59" s="4">
        <v>8</v>
      </c>
      <c r="C59" s="3" t="s">
        <v>29</v>
      </c>
      <c r="D59" s="4">
        <v>10</v>
      </c>
      <c r="E59" s="4" t="s">
        <v>13</v>
      </c>
      <c r="F59" s="4">
        <v>1</v>
      </c>
      <c r="G59" s="4" t="s">
        <v>14</v>
      </c>
      <c r="H59" s="4">
        <v>5</v>
      </c>
      <c r="I59" s="4" t="s">
        <v>13</v>
      </c>
      <c r="J59" s="5">
        <f t="shared" si="14"/>
        <v>2</v>
      </c>
      <c r="K59" s="6" t="s">
        <v>40</v>
      </c>
      <c r="L59" s="7">
        <f t="shared" si="15"/>
        <v>1</v>
      </c>
    </row>
    <row r="60" spans="2:12" ht="13.5">
      <c r="B60" s="4">
        <v>9</v>
      </c>
      <c r="C60" s="3" t="s">
        <v>35</v>
      </c>
      <c r="D60" s="4">
        <v>1</v>
      </c>
      <c r="E60" s="4" t="s">
        <v>14</v>
      </c>
      <c r="F60" s="4">
        <v>6</v>
      </c>
      <c r="G60" s="4" t="s">
        <v>13</v>
      </c>
      <c r="H60" s="4">
        <v>10</v>
      </c>
      <c r="I60" s="4" t="s">
        <v>14</v>
      </c>
      <c r="J60" s="5">
        <f t="shared" si="14"/>
        <v>1</v>
      </c>
      <c r="K60" s="6" t="s">
        <v>40</v>
      </c>
      <c r="L60" s="7">
        <f t="shared" si="15"/>
        <v>2</v>
      </c>
    </row>
    <row r="61" spans="2:12" ht="13.5">
      <c r="B61" s="4">
        <v>10</v>
      </c>
      <c r="C61" s="3" t="s">
        <v>8</v>
      </c>
      <c r="D61" s="4">
        <v>8</v>
      </c>
      <c r="E61" s="4" t="s">
        <v>14</v>
      </c>
      <c r="F61" s="4">
        <v>7</v>
      </c>
      <c r="G61" s="4" t="s">
        <v>13</v>
      </c>
      <c r="H61" s="4">
        <v>9</v>
      </c>
      <c r="I61" s="4" t="s">
        <v>13</v>
      </c>
      <c r="J61" s="5">
        <f t="shared" si="14"/>
        <v>2</v>
      </c>
      <c r="K61" s="6" t="s">
        <v>40</v>
      </c>
      <c r="L61" s="7">
        <f t="shared" si="15"/>
        <v>1</v>
      </c>
    </row>
    <row r="62" spans="1:12" ht="14.25" customHeight="1">
      <c r="A62" s="18"/>
      <c r="B62" s="38" t="s">
        <v>73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2:13" ht="13.5">
      <c r="B63" s="51" t="s">
        <v>9</v>
      </c>
      <c r="C63" s="52"/>
      <c r="D63" s="53" t="s">
        <v>0</v>
      </c>
      <c r="E63" s="52"/>
      <c r="F63" s="53" t="s">
        <v>1</v>
      </c>
      <c r="G63" s="52"/>
      <c r="H63" s="53" t="s">
        <v>2</v>
      </c>
      <c r="I63" s="52"/>
      <c r="J63" s="48" t="s">
        <v>39</v>
      </c>
      <c r="K63" s="49"/>
      <c r="L63" s="50"/>
      <c r="M63" s="44"/>
    </row>
    <row r="64" spans="2:12" ht="13.5">
      <c r="B64" s="2">
        <v>1</v>
      </c>
      <c r="C64" s="3" t="s">
        <v>36</v>
      </c>
      <c r="D64" s="2">
        <v>3</v>
      </c>
      <c r="E64" s="4" t="s">
        <v>13</v>
      </c>
      <c r="F64" s="2">
        <v>5</v>
      </c>
      <c r="G64" s="4" t="s">
        <v>14</v>
      </c>
      <c r="H64" s="2">
        <v>4</v>
      </c>
      <c r="I64" s="4" t="s">
        <v>13</v>
      </c>
      <c r="J64" s="5">
        <f aca="true" t="shared" si="16" ref="J64:J71">COUNTIF(D64:I64,"○")</f>
        <v>2</v>
      </c>
      <c r="K64" s="6" t="s">
        <v>40</v>
      </c>
      <c r="L64" s="7">
        <f aca="true" t="shared" si="17" ref="L64:L71">COUNTIF(D64:I64,"×")</f>
        <v>1</v>
      </c>
    </row>
    <row r="65" spans="2:12" ht="13.5">
      <c r="B65" s="4">
        <v>2</v>
      </c>
      <c r="C65" s="3" t="s">
        <v>37</v>
      </c>
      <c r="D65" s="4">
        <v>5</v>
      </c>
      <c r="E65" s="4" t="s">
        <v>14</v>
      </c>
      <c r="F65" s="4">
        <v>8</v>
      </c>
      <c r="G65" s="4" t="s">
        <v>14</v>
      </c>
      <c r="H65" s="4">
        <v>3</v>
      </c>
      <c r="I65" s="4" t="s">
        <v>14</v>
      </c>
      <c r="J65" s="5">
        <f t="shared" si="16"/>
        <v>0</v>
      </c>
      <c r="K65" s="6" t="s">
        <v>40</v>
      </c>
      <c r="L65" s="7">
        <f t="shared" si="17"/>
        <v>3</v>
      </c>
    </row>
    <row r="66" spans="2:12" ht="13.5">
      <c r="B66" s="4">
        <v>3</v>
      </c>
      <c r="C66" s="3" t="s">
        <v>24</v>
      </c>
      <c r="D66" s="4">
        <v>1</v>
      </c>
      <c r="E66" s="4" t="s">
        <v>14</v>
      </c>
      <c r="F66" s="4">
        <v>4</v>
      </c>
      <c r="G66" s="4" t="s">
        <v>14</v>
      </c>
      <c r="H66" s="4">
        <v>2</v>
      </c>
      <c r="I66" s="4" t="s">
        <v>13</v>
      </c>
      <c r="J66" s="5">
        <f t="shared" si="16"/>
        <v>1</v>
      </c>
      <c r="K66" s="6" t="s">
        <v>40</v>
      </c>
      <c r="L66" s="7">
        <f t="shared" si="17"/>
        <v>2</v>
      </c>
    </row>
    <row r="67" spans="2:12" ht="13.5">
      <c r="B67" s="4">
        <v>4</v>
      </c>
      <c r="C67" s="3" t="s">
        <v>5</v>
      </c>
      <c r="D67" s="4">
        <v>7</v>
      </c>
      <c r="E67" s="4" t="s">
        <v>14</v>
      </c>
      <c r="F67" s="4">
        <v>3</v>
      </c>
      <c r="G67" s="4" t="s">
        <v>13</v>
      </c>
      <c r="H67" s="4">
        <v>1</v>
      </c>
      <c r="I67" s="4" t="s">
        <v>14</v>
      </c>
      <c r="J67" s="5">
        <f t="shared" si="16"/>
        <v>1</v>
      </c>
      <c r="K67" s="6" t="s">
        <v>40</v>
      </c>
      <c r="L67" s="7">
        <f t="shared" si="17"/>
        <v>2</v>
      </c>
    </row>
    <row r="68" spans="2:12" ht="13.5">
      <c r="B68" s="4">
        <v>5</v>
      </c>
      <c r="C68" s="3" t="s">
        <v>23</v>
      </c>
      <c r="D68" s="4">
        <v>2</v>
      </c>
      <c r="E68" s="4" t="s">
        <v>13</v>
      </c>
      <c r="F68" s="4">
        <v>1</v>
      </c>
      <c r="G68" s="4" t="s">
        <v>13</v>
      </c>
      <c r="H68" s="4">
        <v>6</v>
      </c>
      <c r="I68" s="4" t="s">
        <v>14</v>
      </c>
      <c r="J68" s="5">
        <f t="shared" si="16"/>
        <v>2</v>
      </c>
      <c r="K68" s="6" t="s">
        <v>40</v>
      </c>
      <c r="L68" s="7">
        <f t="shared" si="17"/>
        <v>1</v>
      </c>
    </row>
    <row r="69" spans="2:13" ht="13.5">
      <c r="B69" s="4">
        <v>6</v>
      </c>
      <c r="C69" s="3" t="s">
        <v>8</v>
      </c>
      <c r="D69" s="4">
        <v>8</v>
      </c>
      <c r="E69" s="4" t="s">
        <v>13</v>
      </c>
      <c r="F69" s="4">
        <v>7</v>
      </c>
      <c r="G69" s="4" t="s">
        <v>13</v>
      </c>
      <c r="H69" s="4">
        <v>5</v>
      </c>
      <c r="I69" s="4" t="s">
        <v>13</v>
      </c>
      <c r="J69" s="5">
        <f t="shared" si="16"/>
        <v>3</v>
      </c>
      <c r="K69" s="6" t="s">
        <v>40</v>
      </c>
      <c r="L69" s="7">
        <f t="shared" si="17"/>
        <v>0</v>
      </c>
      <c r="M69" s="34" t="s">
        <v>41</v>
      </c>
    </row>
    <row r="70" spans="2:12" ht="13.5">
      <c r="B70" s="4">
        <v>7</v>
      </c>
      <c r="C70" s="3" t="s">
        <v>38</v>
      </c>
      <c r="D70" s="4">
        <v>4</v>
      </c>
      <c r="E70" s="4" t="s">
        <v>13</v>
      </c>
      <c r="F70" s="4">
        <v>6</v>
      </c>
      <c r="G70" s="4" t="s">
        <v>14</v>
      </c>
      <c r="H70" s="4">
        <v>8</v>
      </c>
      <c r="I70" s="4" t="s">
        <v>13</v>
      </c>
      <c r="J70" s="5">
        <f t="shared" si="16"/>
        <v>2</v>
      </c>
      <c r="K70" s="6" t="s">
        <v>40</v>
      </c>
      <c r="L70" s="7">
        <f t="shared" si="17"/>
        <v>1</v>
      </c>
    </row>
    <row r="71" spans="2:12" ht="13.5">
      <c r="B71" s="4">
        <v>8</v>
      </c>
      <c r="C71" s="3" t="s">
        <v>25</v>
      </c>
      <c r="D71" s="4">
        <v>6</v>
      </c>
      <c r="E71" s="4" t="s">
        <v>14</v>
      </c>
      <c r="F71" s="4">
        <v>2</v>
      </c>
      <c r="G71" s="4" t="s">
        <v>13</v>
      </c>
      <c r="H71" s="4">
        <v>7</v>
      </c>
      <c r="I71" s="4" t="s">
        <v>14</v>
      </c>
      <c r="J71" s="5">
        <f t="shared" si="16"/>
        <v>1</v>
      </c>
      <c r="K71" s="6" t="s">
        <v>40</v>
      </c>
      <c r="L71" s="7">
        <f t="shared" si="17"/>
        <v>2</v>
      </c>
    </row>
    <row r="72" spans="1:12" ht="14.25" customHeight="1">
      <c r="A72" s="18"/>
      <c r="B72" s="38" t="s">
        <v>74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2:13" ht="13.5">
      <c r="B73" s="51" t="s">
        <v>9</v>
      </c>
      <c r="C73" s="52"/>
      <c r="D73" s="53" t="s">
        <v>0</v>
      </c>
      <c r="E73" s="52"/>
      <c r="F73" s="53" t="s">
        <v>1</v>
      </c>
      <c r="G73" s="52"/>
      <c r="H73" s="53" t="s">
        <v>2</v>
      </c>
      <c r="I73" s="52"/>
      <c r="J73" s="48" t="s">
        <v>39</v>
      </c>
      <c r="K73" s="49"/>
      <c r="L73" s="50"/>
      <c r="M73" s="44"/>
    </row>
    <row r="74" spans="2:12" ht="13.5">
      <c r="B74" s="2">
        <v>1</v>
      </c>
      <c r="C74" s="3" t="s">
        <v>60</v>
      </c>
      <c r="D74" s="2">
        <v>2</v>
      </c>
      <c r="E74" s="4" t="s">
        <v>3</v>
      </c>
      <c r="F74" s="2">
        <v>3</v>
      </c>
      <c r="G74" s="4" t="s">
        <v>4</v>
      </c>
      <c r="H74" s="2">
        <v>5</v>
      </c>
      <c r="I74" s="4" t="s">
        <v>4</v>
      </c>
      <c r="J74" s="5">
        <f aca="true" t="shared" si="18" ref="J74:J81">COUNTIF(D74:I74,"○")</f>
        <v>1</v>
      </c>
      <c r="K74" s="6" t="s">
        <v>40</v>
      </c>
      <c r="L74" s="7">
        <f aca="true" t="shared" si="19" ref="L74:L81">COUNTIF(D74:I74,"×")</f>
        <v>2</v>
      </c>
    </row>
    <row r="75" spans="2:12" ht="13.5">
      <c r="B75" s="4">
        <v>2</v>
      </c>
      <c r="C75" s="3" t="s">
        <v>16</v>
      </c>
      <c r="D75" s="4">
        <v>1</v>
      </c>
      <c r="E75" s="4" t="s">
        <v>4</v>
      </c>
      <c r="F75" s="4">
        <v>8</v>
      </c>
      <c r="G75" s="4" t="s">
        <v>4</v>
      </c>
      <c r="H75" s="4">
        <v>4</v>
      </c>
      <c r="I75" s="4" t="s">
        <v>3</v>
      </c>
      <c r="J75" s="5">
        <f t="shared" si="18"/>
        <v>1</v>
      </c>
      <c r="K75" s="6" t="s">
        <v>40</v>
      </c>
      <c r="L75" s="7">
        <f t="shared" si="19"/>
        <v>2</v>
      </c>
    </row>
    <row r="76" spans="2:12" ht="13.5">
      <c r="B76" s="4">
        <v>3</v>
      </c>
      <c r="C76" s="3" t="s">
        <v>58</v>
      </c>
      <c r="D76" s="4">
        <v>4</v>
      </c>
      <c r="E76" s="4" t="s">
        <v>3</v>
      </c>
      <c r="F76" s="4">
        <v>1</v>
      </c>
      <c r="G76" s="4" t="s">
        <v>3</v>
      </c>
      <c r="H76" s="4">
        <v>6</v>
      </c>
      <c r="I76" s="4" t="s">
        <v>4</v>
      </c>
      <c r="J76" s="5">
        <f t="shared" si="18"/>
        <v>2</v>
      </c>
      <c r="K76" s="6" t="s">
        <v>40</v>
      </c>
      <c r="L76" s="7">
        <f t="shared" si="19"/>
        <v>1</v>
      </c>
    </row>
    <row r="77" spans="2:12" ht="13.5">
      <c r="B77" s="4">
        <v>4</v>
      </c>
      <c r="C77" s="3" t="s">
        <v>56</v>
      </c>
      <c r="D77" s="4">
        <v>3</v>
      </c>
      <c r="E77" s="4" t="s">
        <v>4</v>
      </c>
      <c r="F77" s="4">
        <v>7</v>
      </c>
      <c r="G77" s="4" t="s">
        <v>4</v>
      </c>
      <c r="H77" s="4">
        <v>2</v>
      </c>
      <c r="I77" s="4" t="s">
        <v>4</v>
      </c>
      <c r="J77" s="5">
        <f t="shared" si="18"/>
        <v>0</v>
      </c>
      <c r="K77" s="6" t="s">
        <v>40</v>
      </c>
      <c r="L77" s="7">
        <f t="shared" si="19"/>
        <v>3</v>
      </c>
    </row>
    <row r="78" spans="2:12" ht="13.5">
      <c r="B78" s="4">
        <v>5</v>
      </c>
      <c r="C78" s="3" t="s">
        <v>62</v>
      </c>
      <c r="D78" s="4">
        <v>8</v>
      </c>
      <c r="E78" s="4" t="s">
        <v>3</v>
      </c>
      <c r="F78" s="4">
        <v>6</v>
      </c>
      <c r="G78" s="4" t="s">
        <v>4</v>
      </c>
      <c r="H78" s="4">
        <v>1</v>
      </c>
      <c r="I78" s="4" t="s">
        <v>3</v>
      </c>
      <c r="J78" s="5">
        <f t="shared" si="18"/>
        <v>2</v>
      </c>
      <c r="K78" s="6" t="s">
        <v>40</v>
      </c>
      <c r="L78" s="7">
        <f t="shared" si="19"/>
        <v>1</v>
      </c>
    </row>
    <row r="79" spans="2:13" ht="13.5">
      <c r="B79" s="4">
        <v>6</v>
      </c>
      <c r="C79" s="3" t="s">
        <v>23</v>
      </c>
      <c r="D79" s="4">
        <v>7</v>
      </c>
      <c r="E79" s="4" t="s">
        <v>3</v>
      </c>
      <c r="F79" s="4">
        <v>5</v>
      </c>
      <c r="G79" s="4" t="s">
        <v>3</v>
      </c>
      <c r="H79" s="4">
        <v>3</v>
      </c>
      <c r="I79" s="4" t="s">
        <v>3</v>
      </c>
      <c r="J79" s="5">
        <f t="shared" si="18"/>
        <v>3</v>
      </c>
      <c r="K79" s="6" t="s">
        <v>40</v>
      </c>
      <c r="L79" s="7">
        <f t="shared" si="19"/>
        <v>0</v>
      </c>
      <c r="M79" s="34" t="s">
        <v>41</v>
      </c>
    </row>
    <row r="80" spans="2:12" ht="13.5">
      <c r="B80" s="4">
        <v>7</v>
      </c>
      <c r="C80" s="3" t="s">
        <v>8</v>
      </c>
      <c r="D80" s="4">
        <v>6</v>
      </c>
      <c r="E80" s="4" t="s">
        <v>4</v>
      </c>
      <c r="F80" s="4">
        <v>4</v>
      </c>
      <c r="G80" s="4" t="s">
        <v>3</v>
      </c>
      <c r="H80" s="4">
        <v>8</v>
      </c>
      <c r="I80" s="4" t="s">
        <v>4</v>
      </c>
      <c r="J80" s="5">
        <f t="shared" si="18"/>
        <v>1</v>
      </c>
      <c r="K80" s="6" t="s">
        <v>40</v>
      </c>
      <c r="L80" s="7">
        <f t="shared" si="19"/>
        <v>2</v>
      </c>
    </row>
    <row r="81" spans="2:12" ht="13.5">
      <c r="B81" s="4">
        <v>8</v>
      </c>
      <c r="C81" s="3" t="s">
        <v>17</v>
      </c>
      <c r="D81" s="4">
        <v>5</v>
      </c>
      <c r="E81" s="4" t="s">
        <v>4</v>
      </c>
      <c r="F81" s="4">
        <v>2</v>
      </c>
      <c r="G81" s="4" t="s">
        <v>3</v>
      </c>
      <c r="H81" s="4">
        <v>7</v>
      </c>
      <c r="I81" s="4" t="s">
        <v>3</v>
      </c>
      <c r="J81" s="5">
        <f t="shared" si="18"/>
        <v>2</v>
      </c>
      <c r="K81" s="6" t="s">
        <v>40</v>
      </c>
      <c r="L81" s="7">
        <f t="shared" si="19"/>
        <v>1</v>
      </c>
    </row>
    <row r="82" spans="2:12" ht="13.5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</row>
    <row r="83" spans="2:13" ht="13.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44"/>
    </row>
  </sheetData>
  <sheetProtection/>
  <autoFilter ref="P6:AA32"/>
  <mergeCells count="43">
    <mergeCell ref="D17:E17"/>
    <mergeCell ref="F17:G17"/>
    <mergeCell ref="H17:I17"/>
    <mergeCell ref="D63:E63"/>
    <mergeCell ref="F63:G63"/>
    <mergeCell ref="D33:E33"/>
    <mergeCell ref="F33:G33"/>
    <mergeCell ref="H33:I33"/>
    <mergeCell ref="J33:L33"/>
    <mergeCell ref="H63:I63"/>
    <mergeCell ref="B51:C51"/>
    <mergeCell ref="D51:E51"/>
    <mergeCell ref="F51:G51"/>
    <mergeCell ref="H73:I73"/>
    <mergeCell ref="D73:E73"/>
    <mergeCell ref="J63:L63"/>
    <mergeCell ref="B63:C63"/>
    <mergeCell ref="P4:V4"/>
    <mergeCell ref="B5:C5"/>
    <mergeCell ref="D5:E5"/>
    <mergeCell ref="F5:G5"/>
    <mergeCell ref="H5:I5"/>
    <mergeCell ref="J5:L5"/>
    <mergeCell ref="B17:C17"/>
    <mergeCell ref="J17:L17"/>
    <mergeCell ref="B33:C33"/>
    <mergeCell ref="B82:L82"/>
    <mergeCell ref="B27:C27"/>
    <mergeCell ref="D27:E27"/>
    <mergeCell ref="F27:G27"/>
    <mergeCell ref="H27:I27"/>
    <mergeCell ref="J27:L27"/>
    <mergeCell ref="B73:C73"/>
    <mergeCell ref="W4:AA4"/>
    <mergeCell ref="J73:L73"/>
    <mergeCell ref="B45:C45"/>
    <mergeCell ref="D45:E45"/>
    <mergeCell ref="F45:G45"/>
    <mergeCell ref="H45:I45"/>
    <mergeCell ref="J45:L45"/>
    <mergeCell ref="F73:G73"/>
    <mergeCell ref="H51:I51"/>
    <mergeCell ref="J51:L5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6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 Xerox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KITAGAWA</cp:lastModifiedBy>
  <cp:lastPrinted>2011-06-11T10:46:51Z</cp:lastPrinted>
  <dcterms:created xsi:type="dcterms:W3CDTF">2009-11-17T01:08:02Z</dcterms:created>
  <dcterms:modified xsi:type="dcterms:W3CDTF">2012-03-09T14:54:06Z</dcterms:modified>
  <cp:category/>
  <cp:version/>
  <cp:contentType/>
  <cp:contentStatus/>
</cp:coreProperties>
</file>